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rays\"/>
    </mc:Choice>
  </mc:AlternateContent>
  <bookViews>
    <workbookView xWindow="120" yWindow="75" windowWidth="15255" windowHeight="9435"/>
  </bookViews>
  <sheets>
    <sheet name="Data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Data!$J$12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S19" i="1" l="1"/>
  <c r="V19" i="1"/>
  <c r="P19" i="1"/>
  <c r="Q18" i="1"/>
  <c r="Q19" i="1" s="1"/>
  <c r="R18" i="1"/>
  <c r="R19" i="1" s="1"/>
  <c r="S18" i="1"/>
  <c r="T18" i="1"/>
  <c r="T19" i="1" s="1"/>
  <c r="U18" i="1"/>
  <c r="U19" i="1" s="1"/>
  <c r="V18" i="1"/>
  <c r="P18" i="1"/>
  <c r="J12" i="1"/>
  <c r="P20" i="1"/>
  <c r="J13" i="1" l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K12" i="1"/>
  <c r="L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12" i="1"/>
  <c r="I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2" i="1"/>
  <c r="C7" i="1"/>
</calcChain>
</file>

<file path=xl/sharedStrings.xml><?xml version="1.0" encoding="utf-8"?>
<sst xmlns="http://schemas.openxmlformats.org/spreadsheetml/2006/main" count="100" uniqueCount="82">
  <si>
    <t>Historical data</t>
  </si>
  <si>
    <t>Year</t>
  </si>
  <si>
    <t>Quarter</t>
  </si>
  <si>
    <t>Sales</t>
  </si>
  <si>
    <t>GNP</t>
  </si>
  <si>
    <t>Unemp</t>
  </si>
  <si>
    <t>Int</t>
  </si>
  <si>
    <t>Q1</t>
  </si>
  <si>
    <t>Q2</t>
  </si>
  <si>
    <t>Q3</t>
  </si>
  <si>
    <t>LagGNP</t>
  </si>
  <si>
    <t>LagUnemp</t>
  </si>
  <si>
    <t>LagInt</t>
  </si>
  <si>
    <t>Autotemp.xlsx</t>
  </si>
  <si>
    <t>Qualitative Independent Variables</t>
  </si>
  <si>
    <t>Quantitative Independent Variables</t>
  </si>
  <si>
    <t>GNP per person</t>
  </si>
  <si>
    <t>Quarter of year</t>
  </si>
  <si>
    <t>Q1=Jan-March</t>
  </si>
  <si>
    <t>Q2=April-June</t>
  </si>
  <si>
    <t>Q3-July-Sept</t>
  </si>
  <si>
    <t>Q4-Oct Dec</t>
  </si>
  <si>
    <t>Did we give out a coupon this week?</t>
  </si>
  <si>
    <t>000's</t>
  </si>
  <si>
    <t>Unemployment Rate</t>
  </si>
  <si>
    <t>Interest rates</t>
  </si>
  <si>
    <t>If we had a Q4 column in each row Q1+Q2+Q3+Q4=1</t>
  </si>
  <si>
    <t>Excel cannot run regression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</si>
  <si>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</si>
  <si>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</si>
  <si>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</si>
  <si>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</si>
  <si>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</si>
  <si>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</si>
  <si>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</si>
  <si>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</si>
  <si>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</si>
  <si>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</si>
  <si>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</si>
  <si>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</si>
  <si>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</si>
  <si>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</si>
  <si>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</si>
  <si>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</si>
  <si>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</si>
  <si>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</si>
  <si>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</si>
  <si>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</si>
  <si>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</si>
  <si>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</si>
  <si>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</si>
  <si>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</si>
  <si>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</si>
  <si>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</si>
  <si>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Sales</t>
  </si>
  <si>
    <t>Residuals</t>
  </si>
  <si>
    <t>Predicted sales in 000's</t>
  </si>
  <si>
    <t>3155+156.8Q1+380Q2+203Q3+.174LAGAGNP-.94LAGUN-74LAGINT</t>
  </si>
  <si>
    <t>Dummy Independent variables</t>
  </si>
  <si>
    <t>Indicator independent variables</t>
  </si>
  <si>
    <t>Rsq=78%</t>
  </si>
  <si>
    <t>our model explains 78% of variation in auto sales</t>
  </si>
  <si>
    <t>Std error of regression = $191,000</t>
  </si>
  <si>
    <t>95% of our forecasts to be accurate</t>
  </si>
  <si>
    <t>within $382,000</t>
  </si>
  <si>
    <t>Ceteris Paribus</t>
  </si>
  <si>
    <t>1 billion in GNP increases sales by 174 cars</t>
  </si>
  <si>
    <t>1% increase in unemployment rate reduces sales by 94,000 cars</t>
  </si>
  <si>
    <t>1% increase in interest rate decreases car sales by 74,000</t>
  </si>
  <si>
    <t>Q1 is 157,000 more cars than Q4</t>
  </si>
  <si>
    <t>Q2 is 380,000 more cars than Q4</t>
  </si>
  <si>
    <t>Q3 is 203,000 more cars than Q4</t>
  </si>
  <si>
    <t>CONSTANT</t>
  </si>
  <si>
    <t>LAGGNP</t>
  </si>
  <si>
    <t>LAGUNEM</t>
  </si>
  <si>
    <t>LAGINT</t>
  </si>
  <si>
    <t>RSQ</t>
  </si>
  <si>
    <t>STERROR</t>
  </si>
  <si>
    <t>STD ERRORS OF COEFFICENTS</t>
  </si>
  <si>
    <t>tstat</t>
  </si>
  <si>
    <t>Pvalue</t>
  </si>
  <si>
    <t>n-m-1 degrees of freedom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</si>
</sst>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2" fillId="0" borderId="2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1" fillId="2" borderId="0" xfId="0" applyFont="1" applyFill="1" applyAlignment="1">
      <alignment horizontal="right"/>
    </xf>
    <xf numFmtId="0" fontId="1" fillId="4" borderId="0" xfId="0" applyFont="1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9"/>
  <sheetViews>
    <sheetView tabSelected="1" topLeftCell="E1" zoomScale="110" zoomScaleNormal="110" workbookViewId="0">
      <selection activeCell="F23" sqref="F23"/>
    </sheetView>
  </sheetViews>
  <sheetFormatPr defaultRowHeight="12.75" x14ac:dyDescent="0.2"/>
  <cols>
    <col min="1" max="4" width="9.140625" style="1"/>
    <col min="5" max="5" width="9.28515625" style="1" customWidth="1"/>
    <col min="6" max="6" width="9.42578125" style="1" customWidth="1"/>
    <col min="7" max="9" width="9.140625" style="1"/>
    <col min="10" max="10" width="10.140625" style="1" customWidth="1"/>
    <col min="11" max="11" width="10.85546875" style="1" bestFit="1" customWidth="1"/>
    <col min="12" max="12" width="9.42578125" style="1" customWidth="1"/>
    <col min="13" max="16384" width="9.140625" style="1"/>
  </cols>
  <sheetData>
    <row r="1" spans="1:22" x14ac:dyDescent="0.2">
      <c r="M1" s="1" t="s">
        <v>59</v>
      </c>
    </row>
    <row r="2" spans="1:22" x14ac:dyDescent="0.2">
      <c r="G2" s="1" t="s">
        <v>14</v>
      </c>
      <c r="K2" s="1" t="s">
        <v>17</v>
      </c>
      <c r="M2" s="1" t="s">
        <v>58</v>
      </c>
    </row>
    <row r="3" spans="1:22" x14ac:dyDescent="0.2">
      <c r="G3" s="1" t="s">
        <v>15</v>
      </c>
      <c r="K3" s="1" t="s">
        <v>18</v>
      </c>
      <c r="M3" s="1" t="s">
        <v>22</v>
      </c>
    </row>
    <row r="4" spans="1:22" x14ac:dyDescent="0.2">
      <c r="E4" s="1" t="s">
        <v>13</v>
      </c>
      <c r="G4" s="1" t="s">
        <v>16</v>
      </c>
      <c r="K4" s="1" t="s">
        <v>19</v>
      </c>
      <c r="M4" s="1" t="s">
        <v>4</v>
      </c>
    </row>
    <row r="5" spans="1:22" x14ac:dyDescent="0.2">
      <c r="K5" s="1" t="s">
        <v>20</v>
      </c>
      <c r="M5" s="1" t="s">
        <v>24</v>
      </c>
    </row>
    <row r="6" spans="1:22" x14ac:dyDescent="0.2">
      <c r="K6" s="1" t="s">
        <v>21</v>
      </c>
      <c r="M6" s="1" t="s">
        <v>25</v>
      </c>
    </row>
    <row r="7" spans="1:22" x14ac:dyDescent="0.2">
      <c r="C7" s="1">
        <f>AVERAGE(C12:C42)</f>
        <v>2435.6129032258063</v>
      </c>
      <c r="G7" s="1" t="s">
        <v>26</v>
      </c>
    </row>
    <row r="8" spans="1:22" x14ac:dyDescent="0.2">
      <c r="G8" s="1" t="s">
        <v>27</v>
      </c>
    </row>
    <row r="9" spans="1:22" x14ac:dyDescent="0.2">
      <c r="A9" s="1" t="s">
        <v>0</v>
      </c>
      <c r="C9" s="1" t="s">
        <v>23</v>
      </c>
      <c r="G9" s="1">
        <v>1</v>
      </c>
      <c r="H9" s="1">
        <v>2</v>
      </c>
      <c r="I9" s="1">
        <v>3</v>
      </c>
    </row>
    <row r="10" spans="1:22" s="2" customFormat="1" x14ac:dyDescent="0.2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P10" s="12"/>
      <c r="Q10" s="12"/>
      <c r="R10" s="12"/>
      <c r="S10" s="12"/>
      <c r="T10" s="12"/>
      <c r="U10" s="12"/>
      <c r="V10" s="12"/>
    </row>
    <row r="11" spans="1:22" x14ac:dyDescent="0.2">
      <c r="A11" s="1">
        <v>79</v>
      </c>
      <c r="B11" s="1">
        <v>1</v>
      </c>
      <c r="C11" s="3" t="s">
        <v>3</v>
      </c>
      <c r="D11" s="1">
        <v>2541</v>
      </c>
      <c r="E11" s="1">
        <v>5.9</v>
      </c>
      <c r="F11" s="1">
        <v>9.4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P11" s="3"/>
      <c r="Q11" s="3"/>
      <c r="R11" s="3"/>
      <c r="S11" s="3"/>
      <c r="T11" s="3"/>
      <c r="U11" s="3"/>
      <c r="V11" s="3"/>
    </row>
    <row r="12" spans="1:22" x14ac:dyDescent="0.2">
      <c r="A12" s="1">
        <v>79</v>
      </c>
      <c r="B12" s="1">
        <v>2</v>
      </c>
      <c r="C12" s="3">
        <v>2910</v>
      </c>
      <c r="D12" s="1">
        <v>2640</v>
      </c>
      <c r="E12" s="1">
        <v>5.7</v>
      </c>
      <c r="F12" s="1">
        <v>9.4</v>
      </c>
      <c r="G12" s="5">
        <f>IF($B12=G$9,1,0)</f>
        <v>0</v>
      </c>
      <c r="H12" s="5">
        <f t="shared" ref="H12:I27" si="0">IF($B12=H$9,1,0)</f>
        <v>1</v>
      </c>
      <c r="I12" s="5">
        <f t="shared" si="0"/>
        <v>0</v>
      </c>
      <c r="J12" s="5">
        <f>D11</f>
        <v>2541</v>
      </c>
      <c r="K12" s="5">
        <f t="shared" ref="K12:L12" si="1">E11</f>
        <v>5.9</v>
      </c>
      <c r="L12" s="5">
        <f t="shared" si="1"/>
        <v>9.4</v>
      </c>
      <c r="M12" s="14"/>
      <c r="P12" s="3"/>
      <c r="Q12" s="3"/>
      <c r="R12" s="3"/>
      <c r="S12" s="3"/>
      <c r="T12" s="3"/>
      <c r="U12" s="3"/>
      <c r="V12" s="3"/>
    </row>
    <row r="13" spans="1:22" x14ac:dyDescent="0.2">
      <c r="A13" s="1">
        <v>79</v>
      </c>
      <c r="B13" s="1">
        <v>3</v>
      </c>
      <c r="C13" s="3">
        <v>2562</v>
      </c>
      <c r="D13" s="1">
        <v>2595</v>
      </c>
      <c r="E13" s="1">
        <v>5.9</v>
      </c>
      <c r="F13" s="1">
        <v>9.6999999999999993</v>
      </c>
      <c r="G13" s="5">
        <f t="shared" ref="G13:I42" si="2">IF($B13=G$9,1,0)</f>
        <v>0</v>
      </c>
      <c r="H13" s="5">
        <f t="shared" si="0"/>
        <v>0</v>
      </c>
      <c r="I13" s="5">
        <f t="shared" si="0"/>
        <v>1</v>
      </c>
      <c r="J13" s="5">
        <f t="shared" ref="J13:J42" si="3">D12</f>
        <v>2640</v>
      </c>
      <c r="K13" s="5">
        <f t="shared" ref="K13:K42" si="4">E12</f>
        <v>5.7</v>
      </c>
      <c r="L13" s="5">
        <f t="shared" ref="L13:L42" si="5">F12</f>
        <v>9.4</v>
      </c>
      <c r="M13" s="14"/>
      <c r="P13" s="3"/>
      <c r="Q13" s="3"/>
      <c r="R13" s="3"/>
      <c r="S13" s="3"/>
      <c r="T13" s="3"/>
      <c r="U13" s="3"/>
      <c r="V13" s="3"/>
    </row>
    <row r="14" spans="1:22" x14ac:dyDescent="0.2">
      <c r="A14" s="1">
        <v>79</v>
      </c>
      <c r="B14" s="1">
        <v>4</v>
      </c>
      <c r="C14" s="3">
        <v>2385</v>
      </c>
      <c r="D14" s="1">
        <v>2701</v>
      </c>
      <c r="E14" s="1">
        <v>6</v>
      </c>
      <c r="F14" s="1">
        <v>11.9</v>
      </c>
      <c r="G14" s="5">
        <f t="shared" si="2"/>
        <v>0</v>
      </c>
      <c r="H14" s="5">
        <f t="shared" si="0"/>
        <v>0</v>
      </c>
      <c r="I14" s="5">
        <f t="shared" si="0"/>
        <v>0</v>
      </c>
      <c r="J14" s="5">
        <f t="shared" si="3"/>
        <v>2595</v>
      </c>
      <c r="K14" s="5">
        <f t="shared" si="4"/>
        <v>5.9</v>
      </c>
      <c r="L14" s="5">
        <f t="shared" si="5"/>
        <v>9.6999999999999993</v>
      </c>
      <c r="M14" s="14"/>
      <c r="P14" s="3"/>
      <c r="Q14" s="3"/>
      <c r="R14" s="3"/>
      <c r="S14" s="3"/>
      <c r="T14" s="3"/>
      <c r="U14" s="3"/>
      <c r="V14" s="3"/>
    </row>
    <row r="15" spans="1:22" x14ac:dyDescent="0.2">
      <c r="A15" s="1">
        <v>80</v>
      </c>
      <c r="B15" s="1">
        <v>1</v>
      </c>
      <c r="C15" s="3">
        <v>2520</v>
      </c>
      <c r="D15" s="1">
        <v>2785</v>
      </c>
      <c r="E15" s="1">
        <v>6.2</v>
      </c>
      <c r="F15" s="1">
        <v>13.4</v>
      </c>
      <c r="G15" s="5">
        <f t="shared" si="2"/>
        <v>1</v>
      </c>
      <c r="H15" s="5">
        <f t="shared" si="0"/>
        <v>0</v>
      </c>
      <c r="I15" s="5">
        <f t="shared" si="0"/>
        <v>0</v>
      </c>
      <c r="J15" s="5">
        <f t="shared" si="3"/>
        <v>2701</v>
      </c>
      <c r="K15" s="5">
        <f t="shared" si="4"/>
        <v>6</v>
      </c>
      <c r="L15" s="5">
        <f t="shared" si="5"/>
        <v>11.9</v>
      </c>
      <c r="M15" s="14"/>
      <c r="P15" s="13" t="s">
        <v>75</v>
      </c>
      <c r="Q15" s="13" t="s">
        <v>74</v>
      </c>
      <c r="R15" s="13" t="s">
        <v>73</v>
      </c>
      <c r="S15" s="13" t="s">
        <v>9</v>
      </c>
      <c r="T15" s="13" t="s">
        <v>8</v>
      </c>
      <c r="U15" s="13" t="s">
        <v>7</v>
      </c>
      <c r="V15" s="13" t="s">
        <v>72</v>
      </c>
    </row>
    <row r="16" spans="1:22" x14ac:dyDescent="0.2">
      <c r="A16" s="1">
        <v>80</v>
      </c>
      <c r="B16" s="1">
        <v>2</v>
      </c>
      <c r="C16" s="3">
        <v>2142</v>
      </c>
      <c r="D16" s="1">
        <v>2509</v>
      </c>
      <c r="E16" s="1">
        <v>7.3</v>
      </c>
      <c r="F16" s="1">
        <v>9.6</v>
      </c>
      <c r="G16" s="5">
        <f t="shared" si="2"/>
        <v>0</v>
      </c>
      <c r="H16" s="5">
        <f t="shared" si="0"/>
        <v>1</v>
      </c>
      <c r="I16" s="5">
        <f t="shared" si="0"/>
        <v>0</v>
      </c>
      <c r="J16" s="5">
        <f t="shared" si="3"/>
        <v>2785</v>
      </c>
      <c r="K16" s="5">
        <f t="shared" si="4"/>
        <v>6.2</v>
      </c>
      <c r="L16" s="5">
        <f t="shared" si="5"/>
        <v>13.4</v>
      </c>
      <c r="M16" s="14"/>
      <c r="P16" s="13" t="s">
        <v>78</v>
      </c>
      <c r="Q16" s="13"/>
      <c r="R16" s="13"/>
      <c r="S16" s="13"/>
      <c r="T16" s="13"/>
      <c r="U16" s="13"/>
      <c r="V16" s="13"/>
    </row>
    <row r="17" spans="1:22" x14ac:dyDescent="0.2">
      <c r="A17" s="1">
        <v>80</v>
      </c>
      <c r="B17" s="1">
        <v>3</v>
      </c>
      <c r="C17" s="3">
        <v>2130</v>
      </c>
      <c r="D17" s="1">
        <v>2570</v>
      </c>
      <c r="E17" s="1">
        <v>7.7</v>
      </c>
      <c r="F17" s="1">
        <v>9.1999999999999993</v>
      </c>
      <c r="G17" s="5">
        <f t="shared" si="2"/>
        <v>0</v>
      </c>
      <c r="H17" s="5">
        <f t="shared" si="0"/>
        <v>0</v>
      </c>
      <c r="I17" s="5">
        <f t="shared" si="0"/>
        <v>1</v>
      </c>
      <c r="J17" s="5">
        <f t="shared" si="3"/>
        <v>2509</v>
      </c>
      <c r="K17" s="5">
        <f t="shared" si="4"/>
        <v>7.3</v>
      </c>
      <c r="L17" s="5">
        <f t="shared" si="5"/>
        <v>9.6</v>
      </c>
      <c r="M17" s="14"/>
      <c r="P17" s="13" t="s">
        <v>76</v>
      </c>
      <c r="Q17" s="13" t="s">
        <v>77</v>
      </c>
      <c r="R17" s="13"/>
      <c r="S17" s="13"/>
      <c r="T17" s="13"/>
      <c r="U17" s="13"/>
      <c r="V17" s="13"/>
    </row>
    <row r="18" spans="1:22" x14ac:dyDescent="0.2">
      <c r="A18" s="1">
        <v>80</v>
      </c>
      <c r="B18" s="1">
        <v>4</v>
      </c>
      <c r="C18" s="3">
        <v>2190</v>
      </c>
      <c r="D18" s="1">
        <v>2667</v>
      </c>
      <c r="E18" s="1">
        <v>7.4</v>
      </c>
      <c r="F18" s="1">
        <v>13.6</v>
      </c>
      <c r="G18" s="5">
        <f t="shared" si="2"/>
        <v>0</v>
      </c>
      <c r="H18" s="5">
        <f t="shared" si="0"/>
        <v>0</v>
      </c>
      <c r="I18" s="5">
        <f t="shared" si="0"/>
        <v>0</v>
      </c>
      <c r="J18" s="5">
        <f t="shared" si="3"/>
        <v>2570</v>
      </c>
      <c r="K18" s="5">
        <f t="shared" si="4"/>
        <v>7.7</v>
      </c>
      <c r="L18" s="5">
        <f t="shared" si="5"/>
        <v>9.1999999999999993</v>
      </c>
      <c r="M18" s="14"/>
      <c r="O18" s="1" t="s">
        <v>79</v>
      </c>
      <c r="P18" s="13" t="e">
        <f>P10/P11</f>
        <v>#DIV/0!</v>
      </c>
      <c r="Q18" s="13" t="e">
        <f t="shared" ref="Q18:V18" si="6">Q10/Q11</f>
        <v>#DIV/0!</v>
      </c>
      <c r="R18" s="13" t="e">
        <f t="shared" si="6"/>
        <v>#DIV/0!</v>
      </c>
      <c r="S18" s="13" t="e">
        <f t="shared" si="6"/>
        <v>#DIV/0!</v>
      </c>
      <c r="T18" s="13" t="e">
        <f t="shared" si="6"/>
        <v>#DIV/0!</v>
      </c>
      <c r="U18" s="13" t="e">
        <f t="shared" si="6"/>
        <v>#DIV/0!</v>
      </c>
      <c r="V18" s="13" t="e">
        <f t="shared" si="6"/>
        <v>#DIV/0!</v>
      </c>
    </row>
    <row r="19" spans="1:22" x14ac:dyDescent="0.2">
      <c r="A19" s="1">
        <v>81</v>
      </c>
      <c r="B19" s="1">
        <v>1</v>
      </c>
      <c r="C19" s="3">
        <v>2370</v>
      </c>
      <c r="D19" s="1">
        <v>2878</v>
      </c>
      <c r="E19" s="1">
        <v>7.4</v>
      </c>
      <c r="F19" s="1">
        <v>14.4</v>
      </c>
      <c r="G19" s="5">
        <f t="shared" si="2"/>
        <v>1</v>
      </c>
      <c r="H19" s="5">
        <f t="shared" si="0"/>
        <v>0</v>
      </c>
      <c r="I19" s="5">
        <f t="shared" si="0"/>
        <v>0</v>
      </c>
      <c r="J19" s="5">
        <f t="shared" si="3"/>
        <v>2667</v>
      </c>
      <c r="K19" s="5">
        <f t="shared" si="4"/>
        <v>7.4</v>
      </c>
      <c r="L19" s="5">
        <f t="shared" si="5"/>
        <v>13.6</v>
      </c>
      <c r="M19" s="14"/>
      <c r="O19" s="1" t="s">
        <v>80</v>
      </c>
      <c r="P19" s="13" t="e">
        <f>TDIST(ABS(P18),24,2)</f>
        <v>#DIV/0!</v>
      </c>
      <c r="Q19" s="13" t="e">
        <f t="shared" ref="Q19:V19" si="7">TDIST(ABS(Q18),24,2)</f>
        <v>#DIV/0!</v>
      </c>
      <c r="R19" s="13" t="e">
        <f t="shared" si="7"/>
        <v>#DIV/0!</v>
      </c>
      <c r="S19" s="13" t="e">
        <f t="shared" si="7"/>
        <v>#DIV/0!</v>
      </c>
      <c r="T19" s="13" t="e">
        <f t="shared" si="7"/>
        <v>#DIV/0!</v>
      </c>
      <c r="U19" s="13" t="e">
        <f t="shared" si="7"/>
        <v>#DIV/0!</v>
      </c>
      <c r="V19" s="13" t="e">
        <f t="shared" si="7"/>
        <v>#DIV/0!</v>
      </c>
    </row>
    <row r="20" spans="1:22" x14ac:dyDescent="0.2">
      <c r="A20" s="1">
        <v>81</v>
      </c>
      <c r="B20" s="1">
        <v>2</v>
      </c>
      <c r="C20" s="3">
        <v>2208</v>
      </c>
      <c r="D20" s="1">
        <v>2835</v>
      </c>
      <c r="E20" s="1">
        <v>7.4</v>
      </c>
      <c r="F20" s="1">
        <v>15.3</v>
      </c>
      <c r="G20" s="5">
        <f t="shared" si="2"/>
        <v>0</v>
      </c>
      <c r="H20" s="5">
        <f t="shared" si="0"/>
        <v>1</v>
      </c>
      <c r="I20" s="5">
        <f t="shared" si="0"/>
        <v>0</v>
      </c>
      <c r="J20" s="5">
        <f t="shared" si="3"/>
        <v>2878</v>
      </c>
      <c r="K20" s="5">
        <f t="shared" si="4"/>
        <v>7.4</v>
      </c>
      <c r="L20" s="5">
        <f t="shared" si="5"/>
        <v>14.4</v>
      </c>
      <c r="M20" s="14"/>
      <c r="P20" s="1" t="str">
        <f ca="1">_xlfn.FORMULATEXT(P19)</f>
        <v>=TDIST(ABS(P18),24,2)</v>
      </c>
    </row>
    <row r="21" spans="1:22" x14ac:dyDescent="0.2">
      <c r="A21" s="1">
        <v>81</v>
      </c>
      <c r="B21" s="1">
        <v>3</v>
      </c>
      <c r="C21" s="3">
        <v>2196</v>
      </c>
      <c r="D21" s="1">
        <v>2897</v>
      </c>
      <c r="E21" s="1">
        <v>7.4</v>
      </c>
      <c r="F21" s="1">
        <v>15.1</v>
      </c>
      <c r="G21" s="5">
        <f t="shared" si="2"/>
        <v>0</v>
      </c>
      <c r="H21" s="5">
        <f t="shared" si="0"/>
        <v>0</v>
      </c>
      <c r="I21" s="5">
        <f t="shared" si="0"/>
        <v>1</v>
      </c>
      <c r="J21" s="5">
        <f t="shared" si="3"/>
        <v>2835</v>
      </c>
      <c r="K21" s="5">
        <f t="shared" si="4"/>
        <v>7.4</v>
      </c>
      <c r="L21" s="5">
        <f t="shared" si="5"/>
        <v>15.3</v>
      </c>
      <c r="M21" s="14"/>
    </row>
    <row r="22" spans="1:22" x14ac:dyDescent="0.2">
      <c r="A22" s="1">
        <v>81</v>
      </c>
      <c r="B22" s="1">
        <v>4</v>
      </c>
      <c r="C22" s="3">
        <v>1758</v>
      </c>
      <c r="D22" s="1">
        <v>2744</v>
      </c>
      <c r="E22" s="1">
        <v>8.3000000000000007</v>
      </c>
      <c r="F22" s="1">
        <v>11.8</v>
      </c>
      <c r="G22" s="5">
        <f t="shared" si="2"/>
        <v>0</v>
      </c>
      <c r="H22" s="5">
        <f t="shared" si="0"/>
        <v>0</v>
      </c>
      <c r="I22" s="5">
        <f t="shared" si="0"/>
        <v>0</v>
      </c>
      <c r="J22" s="5">
        <f t="shared" si="3"/>
        <v>2897</v>
      </c>
      <c r="K22" s="5">
        <f t="shared" si="4"/>
        <v>7.4</v>
      </c>
      <c r="L22" s="5">
        <f t="shared" si="5"/>
        <v>15.1</v>
      </c>
      <c r="M22" s="14"/>
    </row>
    <row r="23" spans="1:22" x14ac:dyDescent="0.2">
      <c r="A23" s="1">
        <v>82</v>
      </c>
      <c r="B23" s="1">
        <v>1</v>
      </c>
      <c r="C23" s="3">
        <v>1944</v>
      </c>
      <c r="D23" s="1">
        <v>2582</v>
      </c>
      <c r="E23" s="1">
        <v>8.8000000000000007</v>
      </c>
      <c r="F23" s="1">
        <v>12.8</v>
      </c>
      <c r="G23" s="5">
        <f t="shared" si="2"/>
        <v>1</v>
      </c>
      <c r="H23" s="5">
        <f t="shared" si="0"/>
        <v>0</v>
      </c>
      <c r="I23" s="5">
        <f t="shared" si="0"/>
        <v>0</v>
      </c>
      <c r="J23" s="5">
        <f t="shared" si="3"/>
        <v>2744</v>
      </c>
      <c r="K23" s="5">
        <f t="shared" si="4"/>
        <v>8.3000000000000007</v>
      </c>
      <c r="L23" s="5">
        <f t="shared" si="5"/>
        <v>11.8</v>
      </c>
      <c r="M23" s="14"/>
      <c r="P23" s="1" t="s">
        <v>81</v>
      </c>
    </row>
    <row r="24" spans="1:22" x14ac:dyDescent="0.2">
      <c r="A24" s="1">
        <v>82</v>
      </c>
      <c r="B24" s="1">
        <v>2</v>
      </c>
      <c r="C24" s="3">
        <v>2094</v>
      </c>
      <c r="D24" s="1">
        <v>2613</v>
      </c>
      <c r="E24" s="1">
        <v>9.4</v>
      </c>
      <c r="F24" s="1">
        <v>12.4</v>
      </c>
      <c r="G24" s="5">
        <f t="shared" si="2"/>
        <v>0</v>
      </c>
      <c r="H24" s="5">
        <f t="shared" si="0"/>
        <v>1</v>
      </c>
      <c r="I24" s="5">
        <f t="shared" si="0"/>
        <v>0</v>
      </c>
      <c r="J24" s="5">
        <f t="shared" si="3"/>
        <v>2582</v>
      </c>
      <c r="K24" s="5">
        <f t="shared" si="4"/>
        <v>8.8000000000000007</v>
      </c>
      <c r="L24" s="5">
        <f t="shared" si="5"/>
        <v>12.8</v>
      </c>
      <c r="M24" s="14"/>
    </row>
    <row r="25" spans="1:22" x14ac:dyDescent="0.2">
      <c r="A25" s="1">
        <v>82</v>
      </c>
      <c r="B25" s="1">
        <v>3</v>
      </c>
      <c r="C25" s="3">
        <v>1911</v>
      </c>
      <c r="D25" s="1">
        <v>2529</v>
      </c>
      <c r="E25" s="1">
        <v>10</v>
      </c>
      <c r="F25" s="1">
        <v>9.3000000000000007</v>
      </c>
      <c r="G25" s="5">
        <f t="shared" si="2"/>
        <v>0</v>
      </c>
      <c r="H25" s="5">
        <f t="shared" si="0"/>
        <v>0</v>
      </c>
      <c r="I25" s="5">
        <f t="shared" si="0"/>
        <v>1</v>
      </c>
      <c r="J25" s="5">
        <f t="shared" si="3"/>
        <v>2613</v>
      </c>
      <c r="K25" s="5">
        <f t="shared" si="4"/>
        <v>9.4</v>
      </c>
      <c r="L25" s="5">
        <f t="shared" si="5"/>
        <v>12.4</v>
      </c>
      <c r="M25" s="14"/>
    </row>
    <row r="26" spans="1:22" x14ac:dyDescent="0.2">
      <c r="A26" s="1">
        <v>82</v>
      </c>
      <c r="B26" s="1">
        <v>4</v>
      </c>
      <c r="C26" s="3">
        <v>2031</v>
      </c>
      <c r="D26" s="1">
        <v>2544</v>
      </c>
      <c r="E26" s="1">
        <v>10.7</v>
      </c>
      <c r="F26" s="1">
        <v>7.9</v>
      </c>
      <c r="G26" s="5">
        <f t="shared" si="2"/>
        <v>0</v>
      </c>
      <c r="H26" s="5">
        <f t="shared" si="0"/>
        <v>0</v>
      </c>
      <c r="I26" s="5">
        <f t="shared" si="0"/>
        <v>0</v>
      </c>
      <c r="J26" s="5">
        <f t="shared" si="3"/>
        <v>2529</v>
      </c>
      <c r="K26" s="5">
        <f t="shared" si="4"/>
        <v>10</v>
      </c>
      <c r="L26" s="5">
        <f t="shared" si="5"/>
        <v>9.3000000000000007</v>
      </c>
      <c r="M26" s="14"/>
    </row>
    <row r="27" spans="1:22" x14ac:dyDescent="0.2">
      <c r="A27" s="1">
        <v>83</v>
      </c>
      <c r="B27" s="1">
        <v>1</v>
      </c>
      <c r="C27" s="3">
        <v>2046</v>
      </c>
      <c r="D27" s="1">
        <v>2633</v>
      </c>
      <c r="E27" s="1">
        <v>10.4</v>
      </c>
      <c r="F27" s="1">
        <v>7.8</v>
      </c>
      <c r="G27" s="5">
        <f t="shared" si="2"/>
        <v>1</v>
      </c>
      <c r="H27" s="5">
        <f t="shared" si="0"/>
        <v>0</v>
      </c>
      <c r="I27" s="5">
        <f t="shared" si="0"/>
        <v>0</v>
      </c>
      <c r="J27" s="5">
        <f t="shared" si="3"/>
        <v>2544</v>
      </c>
      <c r="K27" s="5">
        <f t="shared" si="4"/>
        <v>10.7</v>
      </c>
      <c r="L27" s="5">
        <f t="shared" si="5"/>
        <v>7.9</v>
      </c>
      <c r="M27" s="14"/>
    </row>
    <row r="28" spans="1:22" x14ac:dyDescent="0.2">
      <c r="A28" s="1">
        <v>83</v>
      </c>
      <c r="B28" s="1">
        <v>2</v>
      </c>
      <c r="C28" s="3">
        <v>2502</v>
      </c>
      <c r="D28" s="1">
        <v>2878</v>
      </c>
      <c r="E28" s="1">
        <v>10.1</v>
      </c>
      <c r="F28" s="1">
        <v>8.4</v>
      </c>
      <c r="G28" s="5">
        <f t="shared" si="2"/>
        <v>0</v>
      </c>
      <c r="H28" s="5">
        <f t="shared" si="2"/>
        <v>1</v>
      </c>
      <c r="I28" s="5">
        <f t="shared" si="2"/>
        <v>0</v>
      </c>
      <c r="J28" s="5">
        <f t="shared" si="3"/>
        <v>2633</v>
      </c>
      <c r="K28" s="5">
        <f t="shared" si="4"/>
        <v>10.4</v>
      </c>
      <c r="L28" s="5">
        <f t="shared" si="5"/>
        <v>7.8</v>
      </c>
      <c r="M28" s="14"/>
    </row>
    <row r="29" spans="1:22" x14ac:dyDescent="0.2">
      <c r="A29" s="1">
        <v>83</v>
      </c>
      <c r="B29" s="1">
        <v>3</v>
      </c>
      <c r="C29" s="3">
        <v>2238</v>
      </c>
      <c r="D29" s="1">
        <v>3051</v>
      </c>
      <c r="E29" s="1">
        <v>9.4</v>
      </c>
      <c r="F29" s="1">
        <v>9.1</v>
      </c>
      <c r="G29" s="5">
        <f t="shared" si="2"/>
        <v>0</v>
      </c>
      <c r="H29" s="5">
        <f t="shared" si="2"/>
        <v>0</v>
      </c>
      <c r="I29" s="5">
        <f t="shared" si="2"/>
        <v>1</v>
      </c>
      <c r="J29" s="5">
        <f t="shared" si="3"/>
        <v>2878</v>
      </c>
      <c r="K29" s="5">
        <f t="shared" si="4"/>
        <v>10.1</v>
      </c>
      <c r="L29" s="5">
        <f t="shared" si="5"/>
        <v>8.4</v>
      </c>
      <c r="M29" s="14"/>
    </row>
    <row r="30" spans="1:22" x14ac:dyDescent="0.2">
      <c r="A30" s="1">
        <v>83</v>
      </c>
      <c r="B30" s="1">
        <v>4</v>
      </c>
      <c r="C30" s="3">
        <v>2394</v>
      </c>
      <c r="D30" s="1">
        <v>3274</v>
      </c>
      <c r="E30" s="1">
        <v>8.5</v>
      </c>
      <c r="F30" s="1">
        <v>8.8000000000000007</v>
      </c>
      <c r="G30" s="5">
        <f t="shared" si="2"/>
        <v>0</v>
      </c>
      <c r="H30" s="5">
        <f t="shared" si="2"/>
        <v>0</v>
      </c>
      <c r="I30" s="5">
        <f t="shared" si="2"/>
        <v>0</v>
      </c>
      <c r="J30" s="5">
        <f t="shared" si="3"/>
        <v>3051</v>
      </c>
      <c r="K30" s="5">
        <f t="shared" si="4"/>
        <v>9.4</v>
      </c>
      <c r="L30" s="5">
        <f t="shared" si="5"/>
        <v>9.1</v>
      </c>
      <c r="M30" s="14"/>
      <c r="P30" s="1" t="s">
        <v>28</v>
      </c>
    </row>
    <row r="31" spans="1:22" ht="13.5" thickBot="1" x14ac:dyDescent="0.25">
      <c r="A31" s="1">
        <v>84</v>
      </c>
      <c r="B31" s="1">
        <v>1</v>
      </c>
      <c r="C31" s="3">
        <v>2586</v>
      </c>
      <c r="D31" s="1">
        <v>3594</v>
      </c>
      <c r="E31" s="1">
        <v>7.9</v>
      </c>
      <c r="F31" s="1">
        <v>9.1999999999999993</v>
      </c>
      <c r="G31" s="5">
        <f t="shared" si="2"/>
        <v>1</v>
      </c>
      <c r="H31" s="5">
        <f t="shared" si="2"/>
        <v>0</v>
      </c>
      <c r="I31" s="5">
        <f t="shared" si="2"/>
        <v>0</v>
      </c>
      <c r="J31" s="5">
        <f t="shared" si="3"/>
        <v>3274</v>
      </c>
      <c r="K31" s="5">
        <f t="shared" si="4"/>
        <v>8.5</v>
      </c>
      <c r="L31" s="5">
        <f t="shared" si="5"/>
        <v>8.8000000000000007</v>
      </c>
      <c r="M31" s="14"/>
    </row>
    <row r="32" spans="1:22" x14ac:dyDescent="0.2">
      <c r="A32" s="1">
        <v>84</v>
      </c>
      <c r="B32" s="1">
        <v>2</v>
      </c>
      <c r="C32" s="3">
        <v>2898</v>
      </c>
      <c r="D32" s="1">
        <v>3774</v>
      </c>
      <c r="E32" s="1">
        <v>7.5</v>
      </c>
      <c r="F32" s="1">
        <v>9.8000000000000007</v>
      </c>
      <c r="G32" s="5">
        <f t="shared" si="2"/>
        <v>0</v>
      </c>
      <c r="H32" s="5">
        <f t="shared" si="2"/>
        <v>1</v>
      </c>
      <c r="I32" s="5">
        <f t="shared" si="2"/>
        <v>0</v>
      </c>
      <c r="J32" s="5">
        <f t="shared" si="3"/>
        <v>3594</v>
      </c>
      <c r="K32" s="5">
        <f t="shared" si="4"/>
        <v>7.9</v>
      </c>
      <c r="L32" s="5">
        <f t="shared" si="5"/>
        <v>9.1999999999999993</v>
      </c>
      <c r="M32" s="14"/>
      <c r="P32" s="6" t="s">
        <v>29</v>
      </c>
      <c r="Q32" s="6"/>
    </row>
    <row r="33" spans="1:24" x14ac:dyDescent="0.2">
      <c r="A33" s="1">
        <v>84</v>
      </c>
      <c r="B33" s="1">
        <v>3</v>
      </c>
      <c r="C33" s="3">
        <v>2448</v>
      </c>
      <c r="D33" s="1">
        <v>3861</v>
      </c>
      <c r="E33" s="1">
        <v>7.5</v>
      </c>
      <c r="F33" s="1">
        <v>10.3</v>
      </c>
      <c r="G33" s="5">
        <f t="shared" si="2"/>
        <v>0</v>
      </c>
      <c r="H33" s="5">
        <f t="shared" si="2"/>
        <v>0</v>
      </c>
      <c r="I33" s="5">
        <f t="shared" si="2"/>
        <v>1</v>
      </c>
      <c r="J33" s="5">
        <f t="shared" si="3"/>
        <v>3774</v>
      </c>
      <c r="K33" s="5">
        <f t="shared" si="4"/>
        <v>7.5</v>
      </c>
      <c r="L33" s="5">
        <f t="shared" si="5"/>
        <v>9.8000000000000007</v>
      </c>
      <c r="M33" s="14"/>
      <c r="P33" s="7" t="s">
        <v>30</v>
      </c>
      <c r="Q33" s="7">
        <v>0.88413912586370191</v>
      </c>
    </row>
    <row r="34" spans="1:24" x14ac:dyDescent="0.2">
      <c r="A34" s="1">
        <v>84</v>
      </c>
      <c r="B34" s="1">
        <v>4</v>
      </c>
      <c r="C34" s="3">
        <v>2460</v>
      </c>
      <c r="D34" s="1">
        <v>3919</v>
      </c>
      <c r="E34" s="1">
        <v>7.2</v>
      </c>
      <c r="F34" s="1">
        <v>8.8000000000000007</v>
      </c>
      <c r="G34" s="5">
        <f t="shared" si="2"/>
        <v>0</v>
      </c>
      <c r="H34" s="5">
        <f t="shared" si="2"/>
        <v>0</v>
      </c>
      <c r="I34" s="5">
        <f t="shared" si="2"/>
        <v>0</v>
      </c>
      <c r="J34" s="5">
        <f t="shared" si="3"/>
        <v>3861</v>
      </c>
      <c r="K34" s="5">
        <f t="shared" si="4"/>
        <v>7.5</v>
      </c>
      <c r="L34" s="5">
        <f t="shared" si="5"/>
        <v>10.3</v>
      </c>
      <c r="M34" s="14"/>
      <c r="P34" s="7" t="s">
        <v>31</v>
      </c>
      <c r="Q34" s="7">
        <v>0.78170199388303085</v>
      </c>
    </row>
    <row r="35" spans="1:24" x14ac:dyDescent="0.2">
      <c r="A35" s="1">
        <v>85</v>
      </c>
      <c r="B35" s="1">
        <v>1</v>
      </c>
      <c r="C35" s="3">
        <v>2646</v>
      </c>
      <c r="D35" s="1">
        <v>4040</v>
      </c>
      <c r="E35" s="1">
        <v>7.4</v>
      </c>
      <c r="F35" s="1">
        <v>8.1999999999999993</v>
      </c>
      <c r="G35" s="5">
        <f t="shared" si="2"/>
        <v>1</v>
      </c>
      <c r="H35" s="5">
        <f t="shared" si="2"/>
        <v>0</v>
      </c>
      <c r="I35" s="5">
        <f t="shared" si="2"/>
        <v>0</v>
      </c>
      <c r="J35" s="5">
        <f t="shared" si="3"/>
        <v>3919</v>
      </c>
      <c r="K35" s="5">
        <f t="shared" si="4"/>
        <v>7.2</v>
      </c>
      <c r="L35" s="5">
        <f t="shared" si="5"/>
        <v>8.8000000000000007</v>
      </c>
      <c r="M35" s="14"/>
      <c r="P35" s="7" t="s">
        <v>32</v>
      </c>
      <c r="Q35" s="7">
        <v>0.7271274923537886</v>
      </c>
    </row>
    <row r="36" spans="1:24" x14ac:dyDescent="0.2">
      <c r="A36" s="1">
        <v>85</v>
      </c>
      <c r="B36" s="1">
        <v>2</v>
      </c>
      <c r="C36" s="3">
        <v>2988</v>
      </c>
      <c r="D36" s="1">
        <v>4133</v>
      </c>
      <c r="E36" s="1">
        <v>7.3</v>
      </c>
      <c r="F36" s="1">
        <v>7.5</v>
      </c>
      <c r="G36" s="5">
        <f t="shared" si="2"/>
        <v>0</v>
      </c>
      <c r="H36" s="5">
        <f t="shared" si="2"/>
        <v>1</v>
      </c>
      <c r="I36" s="5">
        <f t="shared" si="2"/>
        <v>0</v>
      </c>
      <c r="J36" s="5">
        <f t="shared" si="3"/>
        <v>4040</v>
      </c>
      <c r="K36" s="5">
        <f t="shared" si="4"/>
        <v>7.4</v>
      </c>
      <c r="L36" s="5">
        <f t="shared" si="5"/>
        <v>8.1999999999999993</v>
      </c>
      <c r="M36" s="14"/>
      <c r="P36" s="7" t="s">
        <v>33</v>
      </c>
      <c r="Q36" s="7">
        <v>190.52407563855843</v>
      </c>
    </row>
    <row r="37" spans="1:24" ht="13.5" thickBot="1" x14ac:dyDescent="0.25">
      <c r="A37" s="1">
        <v>85</v>
      </c>
      <c r="B37" s="1">
        <v>3</v>
      </c>
      <c r="C37" s="3">
        <v>2967</v>
      </c>
      <c r="D37" s="1">
        <v>4303</v>
      </c>
      <c r="E37" s="1">
        <v>7.1</v>
      </c>
      <c r="F37" s="1">
        <v>7.1</v>
      </c>
      <c r="G37" s="5">
        <f t="shared" si="2"/>
        <v>0</v>
      </c>
      <c r="H37" s="5">
        <f t="shared" si="2"/>
        <v>0</v>
      </c>
      <c r="I37" s="5">
        <f t="shared" si="2"/>
        <v>1</v>
      </c>
      <c r="J37" s="5">
        <f t="shared" si="3"/>
        <v>4133</v>
      </c>
      <c r="K37" s="5">
        <f t="shared" si="4"/>
        <v>7.3</v>
      </c>
      <c r="L37" s="5">
        <f t="shared" si="5"/>
        <v>7.5</v>
      </c>
      <c r="M37" s="14"/>
      <c r="P37" s="8" t="s">
        <v>34</v>
      </c>
      <c r="Q37" s="8">
        <v>31</v>
      </c>
    </row>
    <row r="38" spans="1:24" x14ac:dyDescent="0.2">
      <c r="A38" s="1">
        <v>85</v>
      </c>
      <c r="B38" s="1">
        <v>4</v>
      </c>
      <c r="C38" s="3">
        <v>2439</v>
      </c>
      <c r="D38" s="1">
        <v>4393</v>
      </c>
      <c r="E38" s="1">
        <v>7</v>
      </c>
      <c r="F38" s="1">
        <v>7.2</v>
      </c>
      <c r="G38" s="5">
        <f t="shared" si="2"/>
        <v>0</v>
      </c>
      <c r="H38" s="5">
        <f t="shared" si="2"/>
        <v>0</v>
      </c>
      <c r="I38" s="5">
        <f t="shared" si="2"/>
        <v>0</v>
      </c>
      <c r="J38" s="5">
        <f t="shared" si="3"/>
        <v>4303</v>
      </c>
      <c r="K38" s="5">
        <f t="shared" si="4"/>
        <v>7.1</v>
      </c>
      <c r="L38" s="5">
        <f t="shared" si="5"/>
        <v>7.1</v>
      </c>
      <c r="M38" s="14"/>
    </row>
    <row r="39" spans="1:24" ht="13.5" thickBot="1" x14ac:dyDescent="0.25">
      <c r="A39" s="1">
        <v>86</v>
      </c>
      <c r="B39" s="1">
        <v>1</v>
      </c>
      <c r="C39" s="3">
        <v>2598</v>
      </c>
      <c r="D39" s="1">
        <v>4560</v>
      </c>
      <c r="E39" s="1">
        <v>7.1</v>
      </c>
      <c r="F39" s="1">
        <v>8.9</v>
      </c>
      <c r="G39" s="5">
        <f t="shared" si="2"/>
        <v>1</v>
      </c>
      <c r="H39" s="5">
        <f t="shared" si="2"/>
        <v>0</v>
      </c>
      <c r="I39" s="5">
        <f t="shared" si="2"/>
        <v>0</v>
      </c>
      <c r="J39" s="5">
        <f t="shared" si="3"/>
        <v>4393</v>
      </c>
      <c r="K39" s="5">
        <f t="shared" si="4"/>
        <v>7</v>
      </c>
      <c r="L39" s="5">
        <f t="shared" si="5"/>
        <v>7.2</v>
      </c>
      <c r="M39" s="3"/>
      <c r="P39" s="1" t="s">
        <v>35</v>
      </c>
    </row>
    <row r="40" spans="1:24" x14ac:dyDescent="0.2">
      <c r="A40" s="1">
        <v>86</v>
      </c>
      <c r="B40" s="1">
        <v>2</v>
      </c>
      <c r="C40" s="3">
        <v>3045</v>
      </c>
      <c r="D40" s="1">
        <v>4587</v>
      </c>
      <c r="E40" s="1">
        <v>7.1</v>
      </c>
      <c r="F40" s="1">
        <v>7.7</v>
      </c>
      <c r="G40" s="5">
        <f t="shared" si="2"/>
        <v>0</v>
      </c>
      <c r="H40" s="5">
        <f t="shared" si="2"/>
        <v>1</v>
      </c>
      <c r="I40" s="5">
        <f t="shared" si="2"/>
        <v>0</v>
      </c>
      <c r="J40" s="5">
        <f t="shared" si="3"/>
        <v>4560</v>
      </c>
      <c r="K40" s="5">
        <f t="shared" si="4"/>
        <v>7.1</v>
      </c>
      <c r="L40" s="5">
        <f t="shared" si="5"/>
        <v>8.9</v>
      </c>
      <c r="M40" s="3"/>
      <c r="P40" s="9"/>
      <c r="Q40" s="9" t="s">
        <v>40</v>
      </c>
      <c r="R40" s="9" t="s">
        <v>41</v>
      </c>
      <c r="S40" s="9" t="s">
        <v>42</v>
      </c>
      <c r="T40" s="9" t="s">
        <v>43</v>
      </c>
      <c r="U40" s="9" t="s">
        <v>44</v>
      </c>
    </row>
    <row r="41" spans="1:24" x14ac:dyDescent="0.2">
      <c r="A41" s="1">
        <v>86</v>
      </c>
      <c r="B41" s="1">
        <v>3</v>
      </c>
      <c r="C41" s="3">
        <v>3213</v>
      </c>
      <c r="D41" s="1">
        <v>4716</v>
      </c>
      <c r="E41" s="1">
        <v>6.9</v>
      </c>
      <c r="F41" s="1">
        <v>7.4</v>
      </c>
      <c r="G41" s="5">
        <f t="shared" si="2"/>
        <v>0</v>
      </c>
      <c r="H41" s="5">
        <f t="shared" si="2"/>
        <v>0</v>
      </c>
      <c r="I41" s="5">
        <f t="shared" si="2"/>
        <v>1</v>
      </c>
      <c r="J41" s="5">
        <f t="shared" si="3"/>
        <v>4587</v>
      </c>
      <c r="K41" s="5">
        <f t="shared" si="4"/>
        <v>7.1</v>
      </c>
      <c r="L41" s="5">
        <f t="shared" si="5"/>
        <v>7.7</v>
      </c>
      <c r="M41" s="3"/>
      <c r="P41" s="7" t="s">
        <v>36</v>
      </c>
      <c r="Q41" s="7">
        <v>6</v>
      </c>
      <c r="R41" s="7">
        <v>3119625.1932884594</v>
      </c>
      <c r="S41" s="7">
        <v>519937.53221474326</v>
      </c>
      <c r="T41" s="7">
        <v>14.323575515649489</v>
      </c>
      <c r="U41" s="7">
        <v>6.7974605159472502E-7</v>
      </c>
    </row>
    <row r="42" spans="1:24" x14ac:dyDescent="0.2">
      <c r="A42" s="1">
        <v>86</v>
      </c>
      <c r="B42" s="1">
        <v>4</v>
      </c>
      <c r="C42" s="3">
        <v>2685</v>
      </c>
      <c r="D42" s="1">
        <v>4796</v>
      </c>
      <c r="E42" s="1">
        <v>6.8</v>
      </c>
      <c r="F42" s="1">
        <v>7.4</v>
      </c>
      <c r="G42" s="5">
        <f t="shared" si="2"/>
        <v>0</v>
      </c>
      <c r="H42" s="5">
        <f t="shared" si="2"/>
        <v>0</v>
      </c>
      <c r="I42" s="5">
        <f t="shared" si="2"/>
        <v>0</v>
      </c>
      <c r="J42" s="5">
        <f t="shared" si="3"/>
        <v>4716</v>
      </c>
      <c r="K42" s="5">
        <f t="shared" si="4"/>
        <v>6.9</v>
      </c>
      <c r="L42" s="5">
        <f t="shared" si="5"/>
        <v>7.4</v>
      </c>
      <c r="M42" s="3"/>
      <c r="P42" s="7" t="s">
        <v>37</v>
      </c>
      <c r="Q42" s="7">
        <v>24</v>
      </c>
      <c r="R42" s="7">
        <v>871186.16155025107</v>
      </c>
      <c r="S42" s="7">
        <v>36299.42339792713</v>
      </c>
      <c r="T42" s="7"/>
      <c r="U42" s="7"/>
    </row>
    <row r="43" spans="1:24" ht="13.5" thickBot="1" x14ac:dyDescent="0.25">
      <c r="P43" s="8" t="s">
        <v>38</v>
      </c>
      <c r="Q43" s="8">
        <v>30</v>
      </c>
      <c r="R43" s="8">
        <v>3990811.3548387103</v>
      </c>
      <c r="S43" s="8"/>
      <c r="T43" s="8"/>
      <c r="U43" s="8"/>
    </row>
    <row r="44" spans="1:24" ht="13.5" thickBot="1" x14ac:dyDescent="0.25"/>
    <row r="45" spans="1:24" x14ac:dyDescent="0.2">
      <c r="P45" s="9"/>
      <c r="Q45" s="9" t="s">
        <v>45</v>
      </c>
      <c r="R45" s="9" t="s">
        <v>33</v>
      </c>
      <c r="S45" s="9" t="s">
        <v>46</v>
      </c>
      <c r="T45" s="9" t="s">
        <v>47</v>
      </c>
      <c r="U45" s="9" t="s">
        <v>48</v>
      </c>
      <c r="V45" s="9" t="s">
        <v>49</v>
      </c>
      <c r="W45" s="9" t="s">
        <v>50</v>
      </c>
      <c r="X45" s="9" t="s">
        <v>51</v>
      </c>
    </row>
    <row r="46" spans="1:24" x14ac:dyDescent="0.2">
      <c r="G46" s="1" t="s">
        <v>56</v>
      </c>
      <c r="P46" s="7" t="s">
        <v>39</v>
      </c>
      <c r="Q46" s="10">
        <v>3154.7002851581046</v>
      </c>
      <c r="R46" s="7">
        <v>462.6530922372624</v>
      </c>
      <c r="S46" s="7">
        <v>6.8187165245191519</v>
      </c>
      <c r="T46" s="7">
        <v>4.721397908050915E-7</v>
      </c>
      <c r="U46" s="7">
        <v>2199.8312335568608</v>
      </c>
      <c r="V46" s="7">
        <v>4109.5693367593485</v>
      </c>
      <c r="W46" s="7">
        <v>2199.8312335568608</v>
      </c>
      <c r="X46" s="7">
        <v>4109.5693367593485</v>
      </c>
    </row>
    <row r="47" spans="1:24" x14ac:dyDescent="0.2">
      <c r="G47" s="1" t="s">
        <v>57</v>
      </c>
      <c r="P47" s="7" t="s">
        <v>7</v>
      </c>
      <c r="Q47" s="10">
        <v>156.83309102138062</v>
      </c>
      <c r="R47" s="7">
        <v>98.871107028945971</v>
      </c>
      <c r="S47" s="7">
        <v>1.5862378376674333</v>
      </c>
      <c r="T47" s="7">
        <v>0.12577452116877721</v>
      </c>
      <c r="U47" s="7">
        <v>-47.22684456223152</v>
      </c>
      <c r="V47" s="7">
        <v>360.89302660499277</v>
      </c>
      <c r="W47" s="7">
        <v>-47.22684456223152</v>
      </c>
      <c r="X47" s="7">
        <v>360.89302660499277</v>
      </c>
    </row>
    <row r="48" spans="1:24" x14ac:dyDescent="0.2">
      <c r="P48" s="7" t="s">
        <v>8</v>
      </c>
      <c r="Q48" s="10">
        <v>379.78351162230643</v>
      </c>
      <c r="R48" s="7">
        <v>96.089215136875723</v>
      </c>
      <c r="S48" s="7">
        <v>3.9524051797209303</v>
      </c>
      <c r="T48" s="10">
        <v>5.9419647267660691E-4</v>
      </c>
      <c r="U48" s="7">
        <v>181.46511871334275</v>
      </c>
      <c r="V48" s="7">
        <v>578.10190453127007</v>
      </c>
      <c r="W48" s="7">
        <v>181.46511871334275</v>
      </c>
      <c r="X48" s="7">
        <v>578.10190453127007</v>
      </c>
    </row>
    <row r="49" spans="7:24" x14ac:dyDescent="0.2">
      <c r="G49" s="1" t="s">
        <v>60</v>
      </c>
      <c r="P49" s="7" t="s">
        <v>9</v>
      </c>
      <c r="Q49" s="10">
        <v>203.03550103202264</v>
      </c>
      <c r="R49" s="7">
        <v>95.408918641559012</v>
      </c>
      <c r="S49" s="7">
        <v>2.128055782654922</v>
      </c>
      <c r="T49" s="10">
        <v>4.380062601382418E-2</v>
      </c>
      <c r="U49" s="7">
        <v>6.1211710812236788</v>
      </c>
      <c r="V49" s="7">
        <v>399.9498309828216</v>
      </c>
      <c r="W49" s="7">
        <v>6.1211710812236788</v>
      </c>
      <c r="X49" s="7">
        <v>399.9498309828216</v>
      </c>
    </row>
    <row r="50" spans="7:24" x14ac:dyDescent="0.2">
      <c r="G50" s="1" t="s">
        <v>61</v>
      </c>
      <c r="P50" s="7" t="s">
        <v>10</v>
      </c>
      <c r="Q50" s="10">
        <v>0.17415690568733222</v>
      </c>
      <c r="R50" s="7">
        <v>5.8420000000280747E-2</v>
      </c>
      <c r="S50" s="7">
        <v>2.9811178652258694</v>
      </c>
      <c r="T50" s="10">
        <v>6.4902009273693807E-3</v>
      </c>
      <c r="U50" s="7">
        <v>5.3583951716443534E-2</v>
      </c>
      <c r="V50" s="7">
        <v>0.29472985965822091</v>
      </c>
      <c r="W50" s="7">
        <v>5.3583951716443534E-2</v>
      </c>
      <c r="X50" s="7">
        <v>0.29472985965822091</v>
      </c>
    </row>
    <row r="51" spans="7:24" x14ac:dyDescent="0.2">
      <c r="G51" s="1" t="s">
        <v>62</v>
      </c>
      <c r="P51" s="7" t="s">
        <v>11</v>
      </c>
      <c r="Q51" s="10">
        <v>-93.832332135803952</v>
      </c>
      <c r="R51" s="7">
        <v>28.323287159051887</v>
      </c>
      <c r="S51" s="7">
        <v>-3.3129040287195592</v>
      </c>
      <c r="T51" s="10">
        <v>2.9184874028545574E-3</v>
      </c>
      <c r="U51" s="7">
        <v>-152.28872376394867</v>
      </c>
      <c r="V51" s="7">
        <v>-35.375940507659237</v>
      </c>
      <c r="W51" s="7">
        <v>-152.28872376394867</v>
      </c>
      <c r="X51" s="7">
        <v>-35.375940507659237</v>
      </c>
    </row>
    <row r="52" spans="7:24" ht="13.5" thickBot="1" x14ac:dyDescent="0.25">
      <c r="G52" s="1" t="s">
        <v>63</v>
      </c>
      <c r="P52" s="8" t="s">
        <v>12</v>
      </c>
      <c r="Q52" s="11">
        <v>-73.916714698160575</v>
      </c>
      <c r="R52" s="8">
        <v>17.788515730598753</v>
      </c>
      <c r="S52" s="8">
        <v>-4.1553053564223692</v>
      </c>
      <c r="T52" s="11">
        <v>3.5562214259389068E-4</v>
      </c>
      <c r="U52" s="8">
        <v>-110.63040672804084</v>
      </c>
      <c r="V52" s="8">
        <v>-37.203022668280305</v>
      </c>
      <c r="W52" s="8">
        <v>-110.63040672804084</v>
      </c>
      <c r="X52" s="8">
        <v>-37.203022668280305</v>
      </c>
    </row>
    <row r="53" spans="7:24" x14ac:dyDescent="0.2">
      <c r="G53" s="1" t="s">
        <v>64</v>
      </c>
    </row>
    <row r="55" spans="7:24" x14ac:dyDescent="0.2">
      <c r="G55" s="1" t="s">
        <v>65</v>
      </c>
    </row>
    <row r="56" spans="7:24" x14ac:dyDescent="0.2">
      <c r="G56" s="1" t="s">
        <v>66</v>
      </c>
      <c r="P56" s="1" t="s">
        <v>52</v>
      </c>
    </row>
    <row r="57" spans="7:24" ht="13.5" thickBot="1" x14ac:dyDescent="0.25">
      <c r="G57" s="1" t="s">
        <v>67</v>
      </c>
    </row>
    <row r="58" spans="7:24" x14ac:dyDescent="0.2">
      <c r="G58" s="1" t="s">
        <v>68</v>
      </c>
      <c r="P58" s="9" t="s">
        <v>53</v>
      </c>
      <c r="Q58" s="9" t="s">
        <v>54</v>
      </c>
      <c r="R58" s="9" t="s">
        <v>55</v>
      </c>
    </row>
    <row r="59" spans="7:24" x14ac:dyDescent="0.2">
      <c r="G59" s="1" t="s">
        <v>69</v>
      </c>
      <c r="P59" s="7">
        <v>1</v>
      </c>
      <c r="Q59" s="7">
        <v>2728.5886163679693</v>
      </c>
      <c r="R59" s="10">
        <v>181.41138363203072</v>
      </c>
    </row>
    <row r="60" spans="7:24" x14ac:dyDescent="0.2">
      <c r="G60" s="1" t="s">
        <v>70</v>
      </c>
      <c r="P60" s="7">
        <v>2</v>
      </c>
      <c r="Q60" s="7">
        <v>2587.8486058678927</v>
      </c>
      <c r="R60" s="10">
        <v>-25.848605867892729</v>
      </c>
    </row>
    <row r="61" spans="7:24" x14ac:dyDescent="0.2">
      <c r="G61" s="1" t="s">
        <v>71</v>
      </c>
      <c r="P61" s="7">
        <v>3</v>
      </c>
      <c r="Q61" s="7">
        <v>2336.0345632433309</v>
      </c>
      <c r="R61" s="10">
        <v>48.965436756669078</v>
      </c>
    </row>
    <row r="62" spans="7:24" x14ac:dyDescent="0.2">
      <c r="P62" s="7">
        <v>4</v>
      </c>
      <c r="Q62" s="7">
        <v>2339.3282807180349</v>
      </c>
      <c r="R62" s="10">
        <v>180.67171928196512</v>
      </c>
    </row>
    <row r="63" spans="7:24" x14ac:dyDescent="0.2">
      <c r="P63" s="7">
        <v>5</v>
      </c>
      <c r="Q63" s="7">
        <v>2447.2663429222948</v>
      </c>
      <c r="R63" s="10">
        <v>-305.26634292229483</v>
      </c>
    </row>
    <row r="64" spans="7:24" x14ac:dyDescent="0.2">
      <c r="P64" s="7">
        <v>6</v>
      </c>
      <c r="Q64" s="7">
        <v>2400.1189768659337</v>
      </c>
      <c r="R64" s="10">
        <v>-270.11897686593375</v>
      </c>
    </row>
    <row r="65" spans="16:18" x14ac:dyDescent="0.2">
      <c r="P65" s="7">
        <v>7</v>
      </c>
      <c r="Q65" s="7">
        <v>2199.7408001057806</v>
      </c>
      <c r="R65" s="10">
        <v>-9.7408001057806359</v>
      </c>
    </row>
    <row r="66" spans="16:18" x14ac:dyDescent="0.2">
      <c r="P66" s="7">
        <v>8</v>
      </c>
      <c r="Q66" s="7">
        <v>2076.3832659476675</v>
      </c>
      <c r="R66" s="10">
        <v>293.6167340523325</v>
      </c>
    </row>
    <row r="67" spans="16:18" x14ac:dyDescent="0.2">
      <c r="P67" s="7">
        <v>9</v>
      </c>
      <c r="Q67" s="7">
        <v>2276.9474218900918</v>
      </c>
      <c r="R67" s="10">
        <v>-68.947421890091846</v>
      </c>
    </row>
    <row r="68" spans="16:18" x14ac:dyDescent="0.2">
      <c r="P68" s="7">
        <v>10</v>
      </c>
      <c r="Q68" s="7">
        <v>2026.1856211269082</v>
      </c>
      <c r="R68" s="10">
        <v>169.81437887309175</v>
      </c>
    </row>
    <row r="69" spans="16:18" x14ac:dyDescent="0.2">
      <c r="P69" s="7">
        <v>11</v>
      </c>
      <c r="Q69" s="7">
        <v>1848.7311911871325</v>
      </c>
      <c r="R69" s="10">
        <v>-90.731191187132481</v>
      </c>
    </row>
    <row r="70" spans="16:18" x14ac:dyDescent="0.2">
      <c r="P70" s="7">
        <v>12</v>
      </c>
      <c r="Q70" s="7">
        <v>2138.3943352200572</v>
      </c>
      <c r="R70" s="10">
        <v>-194.3943352200572</v>
      </c>
    </row>
    <row r="71" spans="16:18" x14ac:dyDescent="0.2">
      <c r="P71" s="7">
        <v>13</v>
      </c>
      <c r="Q71" s="7">
        <v>2212.2984563335726</v>
      </c>
      <c r="R71" s="10">
        <v>-118.29845633357263</v>
      </c>
    </row>
    <row r="72" spans="16:18" x14ac:dyDescent="0.2">
      <c r="P72" s="7">
        <v>14</v>
      </c>
      <c r="Q72" s="7">
        <v>2014.2165964173782</v>
      </c>
      <c r="R72" s="10">
        <v>-103.21659641737824</v>
      </c>
    </row>
    <row r="73" spans="16:18" x14ac:dyDescent="0.2">
      <c r="P73" s="7">
        <v>15</v>
      </c>
      <c r="Q73" s="7">
        <v>1969.3943315904353</v>
      </c>
      <c r="R73" s="10">
        <v>61.605668409564714</v>
      </c>
    </row>
    <row r="74" spans="16:18" x14ac:dyDescent="0.2">
      <c r="P74" s="7">
        <v>16</v>
      </c>
      <c r="Q74" s="7">
        <v>2166.6405442794876</v>
      </c>
      <c r="R74" s="10">
        <v>-120.64054427948759</v>
      </c>
    </row>
    <row r="75" spans="16:18" x14ac:dyDescent="0.2">
      <c r="P75" s="7">
        <v>17</v>
      </c>
      <c r="Q75" s="7">
        <v>2440.6323005971435</v>
      </c>
      <c r="R75" s="10">
        <v>61.367699402856488</v>
      </c>
    </row>
    <row r="76" spans="16:18" x14ac:dyDescent="0.2">
      <c r="P76" s="7">
        <v>18</v>
      </c>
      <c r="Q76" s="7">
        <v>2290.3524027221001</v>
      </c>
      <c r="R76" s="10">
        <v>-52.352402722100123</v>
      </c>
    </row>
    <row r="77" spans="16:18" x14ac:dyDescent="0.2">
      <c r="P77" s="7">
        <v>19</v>
      </c>
      <c r="Q77" s="7">
        <v>2131.3869785803372</v>
      </c>
      <c r="R77" s="10">
        <v>262.6130214196628</v>
      </c>
    </row>
    <row r="78" spans="16:18" x14ac:dyDescent="0.2">
      <c r="P78" s="7">
        <v>20</v>
      </c>
      <c r="Q78" s="7">
        <v>2433.6811729016645</v>
      </c>
      <c r="R78" s="10">
        <v>152.31882709833553</v>
      </c>
    </row>
    <row r="79" spans="16:18" x14ac:dyDescent="0.2">
      <c r="P79" s="7">
        <v>21</v>
      </c>
      <c r="Q79" s="7">
        <v>2739.0945167247546</v>
      </c>
      <c r="R79" s="10">
        <v>158.90548327524539</v>
      </c>
    </row>
    <row r="80" spans="16:18" x14ac:dyDescent="0.2">
      <c r="P80" s="7">
        <v>22</v>
      </c>
      <c r="Q80" s="7">
        <v>2586.877653193616</v>
      </c>
      <c r="R80" s="10">
        <v>-138.87765319361597</v>
      </c>
    </row>
    <row r="81" spans="16:18" x14ac:dyDescent="0.2">
      <c r="P81" s="7">
        <v>23</v>
      </c>
      <c r="Q81" s="7">
        <v>2362.0354456073105</v>
      </c>
      <c r="R81" s="10">
        <v>97.964554392689479</v>
      </c>
    </row>
    <row r="82" spans="16:18" x14ac:dyDescent="0.2">
      <c r="P82" s="7">
        <v>24</v>
      </c>
      <c r="Q82" s="7">
        <v>2667.994408846539</v>
      </c>
      <c r="R82" s="10">
        <v>-21.994408846539045</v>
      </c>
    </row>
    <row r="83" spans="16:18" x14ac:dyDescent="0.2">
      <c r="P83" s="7">
        <v>25</v>
      </c>
      <c r="Q83" s="7">
        <v>2937.6013774273674</v>
      </c>
      <c r="R83" s="10">
        <v>50.398622572632576</v>
      </c>
    </row>
    <row r="84" spans="16:18" x14ac:dyDescent="0.2">
      <c r="P84" s="7">
        <v>26</v>
      </c>
      <c r="Q84" s="7">
        <v>2838.1748925682978</v>
      </c>
      <c r="R84" s="10">
        <v>128.82510743170224</v>
      </c>
    </row>
    <row r="85" spans="16:18" x14ac:dyDescent="0.2">
      <c r="P85" s="7">
        <v>27</v>
      </c>
      <c r="Q85" s="7">
        <v>2713.0792178095471</v>
      </c>
      <c r="R85" s="10">
        <v>-274.07921780954712</v>
      </c>
    </row>
    <row r="86" spans="16:18" x14ac:dyDescent="0.2">
      <c r="P86" s="7">
        <v>28</v>
      </c>
      <c r="Q86" s="7">
        <v>2887.5779920865525</v>
      </c>
      <c r="R86" s="10">
        <v>-289.57799208655251</v>
      </c>
    </row>
    <row r="87" spans="16:18" x14ac:dyDescent="0.2">
      <c r="P87" s="7">
        <v>29</v>
      </c>
      <c r="Q87" s="7">
        <v>3004.5709677368091</v>
      </c>
      <c r="R87" s="10">
        <v>40.429032263190948</v>
      </c>
    </row>
    <row r="88" spans="16:18" x14ac:dyDescent="0.2">
      <c r="P88" s="7">
        <v>30</v>
      </c>
      <c r="Q88" s="7">
        <v>2921.2252512378764</v>
      </c>
      <c r="R88" s="10">
        <v>291.77474876212364</v>
      </c>
    </row>
    <row r="89" spans="16:18" ht="13.5" thickBot="1" x14ac:dyDescent="0.25">
      <c r="P89" s="8">
        <v>31</v>
      </c>
      <c r="Q89" s="8">
        <v>2781.5974718761277</v>
      </c>
      <c r="R89" s="11">
        <v>-96.597471876127656</v>
      </c>
    </row>
  </sheetData>
  <printOptions headings="1" gridLines="1" gridLinesSet="0"/>
  <pageMargins left="0.75" right="0.75" top="1" bottom="1" header="0.5" footer="0.5"/>
  <pageSetup scale="79" orientation="portrait" horizontalDpi="300" verticalDpi="3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A00754-BBB2-4DAD-AE8F-8E4668DF01CB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1607db4-bd3f-4f82-a312-bf7e283d0a6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585011-BF54-4E26-9BD0-A615B75549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FB79D4D-E909-4BD0-8B73-A43A2845C8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tsadmin</cp:lastModifiedBy>
  <dcterms:created xsi:type="dcterms:W3CDTF">2007-04-05T22:44:51Z</dcterms:created>
  <dcterms:modified xsi:type="dcterms:W3CDTF">2015-06-18T22:38:03Z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