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atesandfinfunctions\"/>
    </mc:Choice>
  </mc:AlternateContent>
  <bookViews>
    <workbookView xWindow="0" yWindow="0" windowWidth="20400" windowHeight="8445"/>
  </bookViews>
  <sheets>
    <sheet name="PMT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G20" i="1"/>
  <c r="F21" i="1"/>
  <c r="F20" i="1"/>
  <c r="B15" i="1"/>
  <c r="J15" i="1"/>
  <c r="H6" i="1"/>
  <c r="F11" i="1"/>
  <c r="B20" i="1"/>
  <c r="B19" i="1"/>
  <c r="H1" i="1"/>
  <c r="E1" i="1"/>
  <c r="D20" i="1"/>
  <c r="G19" i="1"/>
  <c r="F19" i="1"/>
  <c r="D19" i="1"/>
  <c r="G15" i="1"/>
  <c r="F15" i="1"/>
  <c r="G14" i="1"/>
  <c r="F14" i="1"/>
  <c r="G13" i="1"/>
  <c r="F13" i="1"/>
  <c r="G12" i="1"/>
  <c r="F12" i="1"/>
  <c r="G11" i="1"/>
  <c r="G10" i="1"/>
  <c r="F10" i="1"/>
  <c r="G9" i="1"/>
  <c r="F9" i="1"/>
  <c r="G8" i="1"/>
  <c r="F8" i="1"/>
  <c r="G7" i="1"/>
  <c r="F7" i="1"/>
  <c r="G6" i="1"/>
  <c r="F6" i="1"/>
  <c r="D7" i="1" s="1"/>
  <c r="H7" i="1" s="1"/>
  <c r="D8" i="1" s="1"/>
  <c r="H8" i="1" s="1"/>
  <c r="D9" i="1" s="1"/>
  <c r="H9" i="1" s="1"/>
  <c r="D10" i="1" s="1"/>
  <c r="H10" i="1" s="1"/>
  <c r="D11" i="1" s="1"/>
  <c r="H11" i="1" s="1"/>
  <c r="D12" i="1" s="1"/>
  <c r="H12" i="1" s="1"/>
  <c r="D13" i="1" s="1"/>
  <c r="H13" i="1" s="1"/>
  <c r="D14" i="1" s="1"/>
  <c r="H14" i="1" s="1"/>
  <c r="D15" i="1" s="1"/>
  <c r="H15" i="1" s="1"/>
  <c r="G1" i="1"/>
  <c r="E15" i="1" s="1"/>
  <c r="E7" i="1" l="1"/>
  <c r="E8" i="1"/>
  <c r="E12" i="1"/>
  <c r="E9" i="1"/>
  <c r="E13" i="1"/>
  <c r="E6" i="1"/>
  <c r="D17" i="1" s="1"/>
  <c r="E10" i="1"/>
  <c r="E14" i="1"/>
  <c r="E11" i="1"/>
</calcChain>
</file>

<file path=xl/sharedStrings.xml><?xml version="1.0" encoding="utf-8"?>
<sst xmlns="http://schemas.openxmlformats.org/spreadsheetml/2006/main" count="31" uniqueCount="31">
  <si>
    <t>rate</t>
  </si>
  <si>
    <t>payment</t>
  </si>
  <si>
    <t>PMT,PPMT,IPMT Functions</t>
  </si>
  <si>
    <t>months</t>
  </si>
  <si>
    <t>end of month</t>
  </si>
  <si>
    <t>CUMPRINC CUMIPMT</t>
  </si>
  <si>
    <t>loan amount</t>
  </si>
  <si>
    <t>Time</t>
  </si>
  <si>
    <t>Beginning balance</t>
  </si>
  <si>
    <t>Monthly Payment</t>
  </si>
  <si>
    <t>Principal</t>
  </si>
  <si>
    <t>Interest</t>
  </si>
  <si>
    <t>Ending Balance</t>
  </si>
  <si>
    <t>NPV of payments</t>
  </si>
  <si>
    <t>cum int months 2-4</t>
  </si>
  <si>
    <t>cumprinc months 2-4</t>
  </si>
  <si>
    <t>payment beginning of each month</t>
  </si>
  <si>
    <t>monthly payment if we make $1000 ending payment</t>
  </si>
  <si>
    <t>Mortgagefunctions.xlsx</t>
  </si>
  <si>
    <t>PMT: Monthly Payment</t>
  </si>
  <si>
    <t>IPMT: Monthly interest</t>
  </si>
  <si>
    <t>PPMT: Monthly principal</t>
  </si>
  <si>
    <t>CUMIPMT: Cumulative Interest</t>
  </si>
  <si>
    <t>IPMT+PPMT=PMT</t>
  </si>
  <si>
    <t>CUMPRINC Cumulative Principal</t>
  </si>
  <si>
    <t>0=end of period</t>
  </si>
  <si>
    <t>1=beginning of period</t>
  </si>
  <si>
    <t>NPV</t>
  </si>
  <si>
    <t>PMT</t>
  </si>
  <si>
    <t>NPV of PMT's</t>
  </si>
  <si>
    <t>you get amount of loan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</si>
</sst>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3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">
    <xf numFmtId="0" fontId="0" fillId="0" borderId="0" xfId="0"/>
    <xf numFmtId="0" fontId="2" fillId="0" borderId="0" xfId="0" applyFont="1"/>
    <xf numFmtId="8" fontId="2" fillId="0" borderId="0" xfId="0" applyNumberFormat="1" applyFont="1"/>
    <xf numFmtId="44" fontId="2" fillId="0" borderId="0" xfId="1" applyFont="1"/>
    <xf numFmtId="0" fontId="2" fillId="0" borderId="0" xfId="0" applyFont="1" applyAlignment="1">
      <alignment wrapText="1"/>
    </xf>
    <xf numFmtId="44" fontId="2" fillId="0" borderId="0" xfId="0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1"/>
  <sheetViews>
    <sheetView tabSelected="1" topLeftCell="A4" zoomScale="110" zoomScaleNormal="110" workbookViewId="0">
      <selection activeCell="G11" sqref="G11"/>
    </sheetView>
  </sheetViews>
  <sheetFormatPr defaultRowHeight="12.75" x14ac:dyDescent="0.2"/>
  <cols>
    <col min="1" max="1" width="9.140625" style="1"/>
    <col min="2" max="2" width="24.7109375" style="1" customWidth="1"/>
    <col min="3" max="3" width="16.7109375" style="1" customWidth="1"/>
    <col min="4" max="4" width="13" style="1" customWidth="1"/>
    <col min="5" max="5" width="12.28515625" style="1" bestFit="1" customWidth="1"/>
    <col min="6" max="6" width="18.85546875" style="1" customWidth="1"/>
    <col min="7" max="7" width="20.28515625" style="1" customWidth="1"/>
    <col min="8" max="8" width="14.42578125" style="1" customWidth="1"/>
    <col min="9" max="9" width="9.140625" style="1"/>
    <col min="10" max="10" width="10.28515625" style="1" bestFit="1" customWidth="1"/>
    <col min="11" max="16384" width="9.140625" style="1"/>
  </cols>
  <sheetData>
    <row r="1" spans="2:10" x14ac:dyDescent="0.2">
      <c r="D1" s="1" t="s">
        <v>0</v>
      </c>
      <c r="E1" s="1">
        <f>0.08/12</f>
        <v>6.6666666666666671E-3</v>
      </c>
      <c r="F1" s="1" t="s">
        <v>1</v>
      </c>
      <c r="G1" s="2">
        <f>-PMT(0.08/12,10,10000,0,0)</f>
        <v>1037.0320893591522</v>
      </c>
      <c r="H1" s="2">
        <f>PMT(0.08/12,10,10000,0,0)</f>
        <v>-1037.0320893591522</v>
      </c>
    </row>
    <row r="2" spans="2:10" x14ac:dyDescent="0.2">
      <c r="B2" s="1" t="s">
        <v>2</v>
      </c>
      <c r="D2" s="1" t="s">
        <v>3</v>
      </c>
      <c r="E2" s="1">
        <v>10</v>
      </c>
      <c r="F2" s="1" t="s">
        <v>4</v>
      </c>
    </row>
    <row r="3" spans="2:10" x14ac:dyDescent="0.2">
      <c r="B3" s="1" t="s">
        <v>5</v>
      </c>
      <c r="D3" s="1" t="s">
        <v>6</v>
      </c>
      <c r="E3" s="3">
        <v>10000</v>
      </c>
      <c r="I3" s="1" t="s">
        <v>18</v>
      </c>
    </row>
    <row r="5" spans="2:10" ht="25.5" x14ac:dyDescent="0.2">
      <c r="C5" s="1" t="s">
        <v>7</v>
      </c>
      <c r="D5" s="4" t="s">
        <v>8</v>
      </c>
      <c r="E5" s="4" t="s">
        <v>9</v>
      </c>
      <c r="F5" s="4" t="s">
        <v>10</v>
      </c>
      <c r="G5" s="4" t="s">
        <v>11</v>
      </c>
      <c r="H5" s="4" t="s">
        <v>12</v>
      </c>
      <c r="J5" s="1" t="s">
        <v>19</v>
      </c>
    </row>
    <row r="6" spans="2:10" x14ac:dyDescent="0.2">
      <c r="C6" s="1">
        <v>1</v>
      </c>
      <c r="D6" s="5">
        <v>10000</v>
      </c>
      <c r="E6" s="2">
        <f>$G$1</f>
        <v>1037.0320893591522</v>
      </c>
      <c r="F6" s="2">
        <f>-PPMT(0.08/12,C6,10,10000,0,0)</f>
        <v>970.36542269248559</v>
      </c>
      <c r="G6" s="2">
        <f>-IPMT(0.08/12,C6,10,10000,0,0)</f>
        <v>66.666666666666671</v>
      </c>
      <c r="H6" s="5">
        <f>D6-F6</f>
        <v>9029.6345773075136</v>
      </c>
      <c r="J6" s="2" t="s">
        <v>20</v>
      </c>
    </row>
    <row r="7" spans="2:10" x14ac:dyDescent="0.2">
      <c r="C7" s="1">
        <v>2</v>
      </c>
      <c r="D7" s="2">
        <f t="shared" ref="D7:D15" si="0">H6</f>
        <v>9029.6345773075136</v>
      </c>
      <c r="E7" s="2">
        <f t="shared" ref="E7:E15" si="1">$G$1</f>
        <v>1037.0320893591522</v>
      </c>
      <c r="F7" s="2">
        <f t="shared" ref="F7:F15" si="2">-PPMT(0.08/12,C7,10,10000,0,0)</f>
        <v>976.83452551043536</v>
      </c>
      <c r="G7" s="2">
        <f t="shared" ref="G7:G15" si="3">-IPMT(0.08/12,C7,10,10000,0,0)</f>
        <v>60.197563848716776</v>
      </c>
      <c r="H7" s="2">
        <f t="shared" ref="H6:H15" si="4">D7-F7</f>
        <v>8052.8000517970786</v>
      </c>
      <c r="J7" s="1" t="s">
        <v>21</v>
      </c>
    </row>
    <row r="8" spans="2:10" x14ac:dyDescent="0.2">
      <c r="B8" s="2"/>
      <c r="C8" s="1">
        <v>3</v>
      </c>
      <c r="D8" s="2">
        <f t="shared" si="0"/>
        <v>8052.8000517970786</v>
      </c>
      <c r="E8" s="2">
        <f t="shared" si="1"/>
        <v>1037.0320893591522</v>
      </c>
      <c r="F8" s="2">
        <f t="shared" si="2"/>
        <v>983.346755680505</v>
      </c>
      <c r="G8" s="2">
        <f t="shared" si="3"/>
        <v>53.685333678647197</v>
      </c>
      <c r="H8" s="2">
        <f t="shared" si="4"/>
        <v>7069.4532961165733</v>
      </c>
      <c r="J8" s="2" t="s">
        <v>22</v>
      </c>
    </row>
    <row r="9" spans="2:10" x14ac:dyDescent="0.2">
      <c r="C9" s="1">
        <v>4</v>
      </c>
      <c r="D9" s="2">
        <f t="shared" si="0"/>
        <v>7069.4532961165733</v>
      </c>
      <c r="E9" s="2">
        <f t="shared" si="1"/>
        <v>1037.0320893591522</v>
      </c>
      <c r="F9" s="2">
        <f t="shared" si="2"/>
        <v>989.90240071837525</v>
      </c>
      <c r="G9" s="2">
        <f t="shared" si="3"/>
        <v>47.129688640777168</v>
      </c>
      <c r="H9" s="2">
        <f t="shared" si="4"/>
        <v>6079.550895398198</v>
      </c>
      <c r="J9" s="2" t="s">
        <v>24</v>
      </c>
    </row>
    <row r="10" spans="2:10" x14ac:dyDescent="0.2">
      <c r="C10" s="1">
        <v>5</v>
      </c>
      <c r="D10" s="2">
        <f t="shared" si="0"/>
        <v>6079.550895398198</v>
      </c>
      <c r="E10" s="2">
        <f t="shared" si="1"/>
        <v>1037.0320893591522</v>
      </c>
      <c r="F10" s="2">
        <f t="shared" si="2"/>
        <v>996.50175005649771</v>
      </c>
      <c r="G10" s="2">
        <f t="shared" si="3"/>
        <v>40.530339302654674</v>
      </c>
      <c r="H10" s="2">
        <f t="shared" si="4"/>
        <v>5083.0491453416998</v>
      </c>
      <c r="J10" s="2" t="s">
        <v>23</v>
      </c>
    </row>
    <row r="11" spans="2:10" x14ac:dyDescent="0.2">
      <c r="B11" s="1" t="s">
        <v>27</v>
      </c>
      <c r="C11" s="1">
        <v>6</v>
      </c>
      <c r="D11" s="2">
        <f t="shared" si="0"/>
        <v>5083.0491453416998</v>
      </c>
      <c r="E11" s="2">
        <f t="shared" si="1"/>
        <v>1037.0320893591522</v>
      </c>
      <c r="F11" s="2">
        <f>-PPMT(0.08/12,C11,10,10000,0,0)</f>
        <v>1003.1450950568742</v>
      </c>
      <c r="G11" s="2">
        <f t="shared" si="3"/>
        <v>33.886994302278019</v>
      </c>
      <c r="H11" s="2">
        <f t="shared" si="4"/>
        <v>4079.9040502848256</v>
      </c>
      <c r="J11" s="2"/>
    </row>
    <row r="12" spans="2:10" x14ac:dyDescent="0.2">
      <c r="B12" s="1" t="s">
        <v>28</v>
      </c>
      <c r="C12" s="1">
        <v>7</v>
      </c>
      <c r="D12" s="2">
        <f t="shared" si="0"/>
        <v>4079.9040502848256</v>
      </c>
      <c r="E12" s="2">
        <f t="shared" si="1"/>
        <v>1037.0320893591522</v>
      </c>
      <c r="F12" s="2">
        <f t="shared" si="2"/>
        <v>1009.8327290239201</v>
      </c>
      <c r="G12" s="2">
        <f t="shared" si="3"/>
        <v>27.199360335232193</v>
      </c>
      <c r="H12" s="2">
        <f t="shared" si="4"/>
        <v>3070.0713212609053</v>
      </c>
    </row>
    <row r="13" spans="2:10" x14ac:dyDescent="0.2">
      <c r="B13" s="1" t="s">
        <v>29</v>
      </c>
      <c r="C13" s="1">
        <v>8</v>
      </c>
      <c r="D13" s="2">
        <f t="shared" si="0"/>
        <v>3070.0713212609053</v>
      </c>
      <c r="E13" s="2">
        <f t="shared" si="1"/>
        <v>1037.0320893591522</v>
      </c>
      <c r="F13" s="2">
        <f t="shared" si="2"/>
        <v>1016.5649472174129</v>
      </c>
      <c r="G13" s="2">
        <f t="shared" si="3"/>
        <v>20.467142141739384</v>
      </c>
      <c r="H13" s="2">
        <f t="shared" si="4"/>
        <v>2053.5063740434925</v>
      </c>
    </row>
    <row r="14" spans="2:10" x14ac:dyDescent="0.2">
      <c r="B14" s="1" t="s">
        <v>30</v>
      </c>
      <c r="C14" s="1">
        <v>9</v>
      </c>
      <c r="D14" s="2">
        <f t="shared" si="0"/>
        <v>2053.5063740434925</v>
      </c>
      <c r="E14" s="2">
        <f t="shared" si="1"/>
        <v>1037.0320893591522</v>
      </c>
      <c r="F14" s="2">
        <f t="shared" si="2"/>
        <v>1023.3420468655289</v>
      </c>
      <c r="G14" s="2">
        <f t="shared" si="3"/>
        <v>13.690042493623301</v>
      </c>
      <c r="H14" s="2">
        <f t="shared" si="4"/>
        <v>1030.1643271779635</v>
      </c>
    </row>
    <row r="15" spans="2:10" x14ac:dyDescent="0.2">
      <c r="B15" s="2">
        <f>NPV(0.08/12,E6:E15)</f>
        <v>10000.000000000004</v>
      </c>
      <c r="C15" s="1">
        <v>10</v>
      </c>
      <c r="D15" s="2">
        <f t="shared" si="0"/>
        <v>1030.1643271779635</v>
      </c>
      <c r="E15" s="2">
        <f t="shared" si="1"/>
        <v>1037.0320893591522</v>
      </c>
      <c r="F15" s="2">
        <f t="shared" si="2"/>
        <v>1030.1643271779658</v>
      </c>
      <c r="G15" s="2">
        <f t="shared" si="3"/>
        <v>6.8677621811864391</v>
      </c>
      <c r="H15" s="2">
        <f t="shared" si="4"/>
        <v>-2.2737367544323206E-12</v>
      </c>
      <c r="J15" s="5">
        <f>(0.08/12)*D6</f>
        <v>66.666666666666671</v>
      </c>
    </row>
    <row r="17" spans="2:9" x14ac:dyDescent="0.2">
      <c r="C17" s="1" t="s">
        <v>13</v>
      </c>
      <c r="D17" s="2">
        <f>NPV(E1,E6:E15)</f>
        <v>10000.000000000004</v>
      </c>
      <c r="I17" s="1" t="s">
        <v>25</v>
      </c>
    </row>
    <row r="18" spans="2:9" x14ac:dyDescent="0.2">
      <c r="F18" s="1" t="s">
        <v>14</v>
      </c>
      <c r="G18" s="1" t="s">
        <v>15</v>
      </c>
      <c r="I18" s="1" t="s">
        <v>26</v>
      </c>
    </row>
    <row r="19" spans="2:9" ht="47.25" customHeight="1" x14ac:dyDescent="0.2">
      <c r="B19" s="2">
        <f>-PMT(0.08/12,10,10000,0,1)</f>
        <v>1030.1643271779658</v>
      </c>
      <c r="C19" s="4" t="s">
        <v>16</v>
      </c>
      <c r="D19" s="2">
        <f>-PMT(0.08/12,10,10000,0,1)</f>
        <v>1030.1643271779658</v>
      </c>
      <c r="F19" s="1">
        <f>CUMIPMT(0.08/12,10,10000,2,4,0)</f>
        <v>-161.01258616814084</v>
      </c>
      <c r="G19" s="1">
        <f>CUMPRINC(0.08/12,10,10000,2,4,0)</f>
        <v>-2950.0836819093156</v>
      </c>
    </row>
    <row r="20" spans="2:9" ht="63.75" customHeight="1" x14ac:dyDescent="0.2">
      <c r="B20" s="2">
        <f>-PMT(0.08/12,10,10000,-1000,0)</f>
        <v>939.99554708990377</v>
      </c>
      <c r="C20" s="4" t="s">
        <v>17</v>
      </c>
      <c r="D20" s="2">
        <f>-PMT(0.08/12,10,10000,-1000,0)</f>
        <v>939.99554708990377</v>
      </c>
      <c r="F20" s="2">
        <f>SUM(G7:G9)</f>
        <v>161.01258616814115</v>
      </c>
      <c r="G20" s="2">
        <f>SUM(F7:F9)</f>
        <v>2950.0836819093156</v>
      </c>
    </row>
    <row r="21" spans="2:9" x14ac:dyDescent="0.2">
      <c r="F21" s="1">
        <f>CUMIPMT(0.08/12,10,10000,2,4,0)</f>
        <v>-161.01258616814084</v>
      </c>
      <c r="G21" s="1">
        <f>CUMPRINC(0.08/12,10,10000,2,4,0)</f>
        <v>-2950.0836819093156</v>
      </c>
    </row>
  </sheetData>
  <printOptions headings="1" gridLines="1"/>
  <pageMargins left="0.75" right="0.75" top="1" bottom="1" header="0.5" footer="0.5"/>
  <pageSetup scale="7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PMT</vt:lpstr>
    </vt:vector>
  </TitlesOfParts>
  <Company>Kelley School of Business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tsadmin</dc:creator>
  <cp:lastModifiedBy>tsadmin</cp:lastModifiedBy>
  <dcterms:created xsi:type="dcterms:W3CDTF">2015-06-09T22:57:49Z</dcterms:created>
  <dcterms:modified xsi:type="dcterms:W3CDTF">2015-06-09T23:16:10Z</dcterms:modified>
</cp:coreProperties>
</file>