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6395" windowHeight="7695"/>
  </bookViews>
  <sheets>
    <sheet name="NFL" sheetId="1" r:id="rId1"/>
    <sheet name="NBA" sheetId="2" r:id="rId2"/>
    <sheet name="answer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ExternalData_1" localSheetId="2">answer!$A$1:$P$32</definedName>
    <definedName name="ExternalData_1" localSheetId="1">NBA!$A$1:$P$32</definedName>
    <definedName name="ExternalData_1" localSheetId="0">NFL!$A$1:$J$21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H9" i="3"/>
  <c r="F9" i="3"/>
  <c r="H8" i="3"/>
  <c r="F8" i="3"/>
  <c r="H7" i="3"/>
  <c r="F7" i="3"/>
  <c r="H6" i="3"/>
  <c r="F6" i="3"/>
  <c r="H5" i="3"/>
  <c r="F5" i="3"/>
  <c r="H4" i="3"/>
  <c r="E9" i="3" s="1"/>
  <c r="F4" i="3"/>
  <c r="H3" i="3"/>
  <c r="F3" i="3"/>
  <c r="E3" i="3"/>
  <c r="E6" i="3" l="1"/>
  <c r="E4" i="3"/>
  <c r="E8" i="3"/>
  <c r="E11" i="3"/>
  <c r="E13" i="3"/>
  <c r="E15" i="3"/>
  <c r="E17" i="3"/>
  <c r="E19" i="3"/>
  <c r="E21" i="3"/>
  <c r="E23" i="3"/>
  <c r="E25" i="3"/>
  <c r="E27" i="3"/>
  <c r="E29" i="3"/>
  <c r="E31" i="3"/>
  <c r="E7" i="3"/>
  <c r="E10" i="3"/>
  <c r="E12" i="3"/>
  <c r="E14" i="3"/>
  <c r="E16" i="3"/>
  <c r="E18" i="3"/>
  <c r="E20" i="3"/>
  <c r="E22" i="3"/>
  <c r="E24" i="3"/>
  <c r="E26" i="3"/>
  <c r="E28" i="3"/>
  <c r="E30" i="3"/>
  <c r="E32" i="3"/>
  <c r="E5" i="3"/>
  <c r="H9" i="2"/>
  <c r="H8" i="2"/>
  <c r="G10" i="1"/>
  <c r="G9" i="1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H7" i="2"/>
  <c r="F7" i="2"/>
  <c r="H6" i="2"/>
  <c r="F6" i="2"/>
  <c r="H5" i="2"/>
  <c r="F5" i="2"/>
  <c r="H4" i="2"/>
  <c r="E32" i="2" s="1"/>
  <c r="F4" i="2"/>
  <c r="H3" i="2"/>
  <c r="E4" i="2" s="1"/>
  <c r="F3" i="2"/>
  <c r="E6" i="2" l="1"/>
  <c r="E9" i="2"/>
  <c r="E11" i="2"/>
  <c r="E13" i="2"/>
  <c r="E15" i="2"/>
  <c r="E17" i="2"/>
  <c r="E19" i="2"/>
  <c r="E21" i="2"/>
  <c r="E23" i="2"/>
  <c r="E25" i="2"/>
  <c r="E27" i="2"/>
  <c r="E29" i="2"/>
  <c r="E31" i="2"/>
  <c r="E5" i="2"/>
  <c r="E3" i="2"/>
  <c r="E7" i="2"/>
  <c r="E8" i="2"/>
  <c r="E10" i="2"/>
  <c r="E12" i="2"/>
  <c r="E14" i="2"/>
  <c r="E16" i="2"/>
  <c r="E18" i="2"/>
  <c r="E20" i="2"/>
  <c r="E22" i="2"/>
  <c r="E24" i="2"/>
  <c r="E26" i="2"/>
  <c r="E28" i="2"/>
  <c r="E30" i="2"/>
  <c r="G8" i="1" l="1"/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3" i="1"/>
  <c r="G7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" i="1"/>
  <c r="G6" i="1" l="1"/>
  <c r="G5" i="1"/>
  <c r="G4" i="1"/>
  <c r="G3" i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http://www.pro-football-reference.com/years/2011/" htmlTables="1">
      <tables count="1">
        <s v="NFC"/>
      </tables>
    </webPr>
  </connection>
  <connection id="2" name="Connection1" type="4" refreshedVersion="5" background="1" saveData="1">
    <webPr sourceData="1" parsePre="1" consecutive="1" xl2000="1" url="http://espn.go.com/nba/standings" htmlTables="1">
      <tables count="1">
        <x v="1"/>
      </tables>
    </webPr>
  </connection>
  <connection id="3" name="Connection11" type="4" refreshedVersion="5" background="1" saveData="1">
    <webPr sourceData="1" parsePre="1" consecutive="1" xl2000="1" url="http://espn.go.com/nba/standings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<sst xmlns="http://schemas.openxmlformats.org/spreadsheetml/2006/main" count="130" uniqueCount="85">
  <si>
    <t>Tm</t>
  </si>
  <si>
    <t>NFC East</t>
  </si>
  <si>
    <t>New York Giants</t>
  </si>
  <si>
    <t>Philadelphia Eagles</t>
  </si>
  <si>
    <t>Dallas Cowboys</t>
  </si>
  <si>
    <t>Washington Redskins</t>
  </si>
  <si>
    <t>Green Bay Packers</t>
  </si>
  <si>
    <t>Detroit Lions</t>
  </si>
  <si>
    <t>Chicago Bears</t>
  </si>
  <si>
    <t>Minnesota Vikings</t>
  </si>
  <si>
    <t>New Orleans Saints</t>
  </si>
  <si>
    <t>Atlanta Falcons</t>
  </si>
  <si>
    <t>Carolina Panthers</t>
  </si>
  <si>
    <t>Tampa Bay Buccaneers</t>
  </si>
  <si>
    <t>San Francisco 49ers</t>
  </si>
  <si>
    <t>Arizona Cardinals</t>
  </si>
  <si>
    <t>Seattle Seahawks</t>
  </si>
  <si>
    <t>St. Louis Rams</t>
  </si>
  <si>
    <t>New England Patriots</t>
  </si>
  <si>
    <t>Miami Dolphins</t>
  </si>
  <si>
    <t>New York Jets</t>
  </si>
  <si>
    <t>Buffalo Bills</t>
  </si>
  <si>
    <t>Baltimore Ravens</t>
  </si>
  <si>
    <t>Cincinnati Bengals</t>
  </si>
  <si>
    <t>Pittsburgh Steelers</t>
  </si>
  <si>
    <t>Cleveland Browns</t>
  </si>
  <si>
    <t>Houston Texans</t>
  </si>
  <si>
    <t>Indianapolis Colts</t>
  </si>
  <si>
    <t>Tennessee Titans</t>
  </si>
  <si>
    <t>Jacksonville Jaguars</t>
  </si>
  <si>
    <t>Denver Broncos</t>
  </si>
  <si>
    <t>San Diego Chargers</t>
  </si>
  <si>
    <t>Oakland Raiders</t>
  </si>
  <si>
    <t>Kansas City Chiefs</t>
  </si>
  <si>
    <t>CORRELATION</t>
  </si>
  <si>
    <t>SLOPE</t>
  </si>
  <si>
    <t>INTERCEPT</t>
  </si>
  <si>
    <t>STDEV</t>
  </si>
  <si>
    <t>Year 2011</t>
  </si>
  <si>
    <t>Year 2012</t>
  </si>
  <si>
    <t>Prediction</t>
  </si>
  <si>
    <t>std error</t>
  </si>
  <si>
    <t>error</t>
  </si>
  <si>
    <t>RSq</t>
  </si>
  <si>
    <t>Eastern Conference</t>
  </si>
  <si>
    <t>EASTERN</t>
  </si>
  <si>
    <t>z - Miami</t>
  </si>
  <si>
    <t xml:space="preserve">slope </t>
  </si>
  <si>
    <t>y - New York</t>
  </si>
  <si>
    <t>intercept</t>
  </si>
  <si>
    <t>y - Indiana</t>
  </si>
  <si>
    <t>correlation</t>
  </si>
  <si>
    <t>x - Brooklyn</t>
  </si>
  <si>
    <t>x - Chicago</t>
  </si>
  <si>
    <t>Rsq</t>
  </si>
  <si>
    <t>x - Atlanta</t>
  </si>
  <si>
    <t>x - Boston</t>
  </si>
  <si>
    <t>x - Milwaukee</t>
  </si>
  <si>
    <t>Philadelphia</t>
  </si>
  <si>
    <t>Toronto</t>
  </si>
  <si>
    <t>Detroit</t>
  </si>
  <si>
    <t>Washington</t>
  </si>
  <si>
    <t>Cleveland</t>
  </si>
  <si>
    <t>Charlotte</t>
  </si>
  <si>
    <t>Orlando</t>
  </si>
  <si>
    <t>z - Oklahoma City</t>
  </si>
  <si>
    <t>y - San Antonio</t>
  </si>
  <si>
    <t>x - Denver</t>
  </si>
  <si>
    <t>y - LA Clippers</t>
  </si>
  <si>
    <t>x - Memphis</t>
  </si>
  <si>
    <t>x - Golden State</t>
  </si>
  <si>
    <t>x - LA Lakers</t>
  </si>
  <si>
    <t>x - Houston</t>
  </si>
  <si>
    <t>Utah</t>
  </si>
  <si>
    <t>Dallas</t>
  </si>
  <si>
    <t>Portland</t>
  </si>
  <si>
    <t>0-10</t>
  </si>
  <si>
    <t>Minnesota</t>
  </si>
  <si>
    <t>Sacramento</t>
  </si>
  <si>
    <t>New Orleans</t>
  </si>
  <si>
    <t>Phoenix</t>
  </si>
  <si>
    <t>Stdev2013</t>
  </si>
  <si>
    <t>Stdev2012</t>
  </si>
  <si>
    <t>Stdev 2011</t>
  </si>
  <si>
    <t>St dev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</si>
</sst>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2" borderId="0" xfId="0" applyFill="1"/>
    <xf numFmtId="16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NFL!$J$2</c:f>
              <c:strCache>
                <c:ptCount val="1"/>
                <c:pt idx="0">
                  <c:v>Year 2012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456780402449694"/>
                  <c:y val="0.216276611256926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NFL!$I$3:$I$34</c:f>
              <c:numCache>
                <c:formatCode>General</c:formatCode>
                <c:ptCount val="32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10</c:v>
                </c:pt>
                <c:pt idx="4">
                  <c:v>15</c:v>
                </c:pt>
                <c:pt idx="5">
                  <c:v>13</c:v>
                </c:pt>
                <c:pt idx="6">
                  <c:v>7</c:v>
                </c:pt>
                <c:pt idx="7">
                  <c:v>2</c:v>
                </c:pt>
                <c:pt idx="8">
                  <c:v>5</c:v>
                </c:pt>
                <c:pt idx="9">
                  <c:v>8</c:v>
                </c:pt>
                <c:pt idx="10">
                  <c:v>3</c:v>
                </c:pt>
                <c:pt idx="11">
                  <c:v>12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12</c:v>
                </c:pt>
                <c:pt idx="16">
                  <c:v>13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6</c:v>
                </c:pt>
                <c:pt idx="21">
                  <c:v>8</c:v>
                </c:pt>
                <c:pt idx="22">
                  <c:v>8</c:v>
                </c:pt>
                <c:pt idx="23">
                  <c:v>6</c:v>
                </c:pt>
                <c:pt idx="24">
                  <c:v>9</c:v>
                </c:pt>
                <c:pt idx="25">
                  <c:v>8</c:v>
                </c:pt>
                <c:pt idx="26">
                  <c:v>4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5</c:v>
                </c:pt>
                <c:pt idx="31">
                  <c:v>7</c:v>
                </c:pt>
              </c:numCache>
            </c:numRef>
          </c:xVal>
          <c:yVal>
            <c:numRef>
              <c:f>NFL!$J$3:$J$34</c:f>
              <c:numCache>
                <c:formatCode>General</c:formatCode>
                <c:ptCount val="32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462624"/>
        <c:axId val="742463800"/>
      </c:scatterChart>
      <c:valAx>
        <c:axId val="74246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463800"/>
        <c:crosses val="autoZero"/>
        <c:crossBetween val="midCat"/>
      </c:valAx>
      <c:valAx>
        <c:axId val="742463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462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NBA Prediction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NBA!$D$2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NBA!$C$3:$C$32</c:f>
              <c:numCache>
                <c:formatCode>General</c:formatCode>
                <c:ptCount val="30"/>
                <c:pt idx="0">
                  <c:v>66</c:v>
                </c:pt>
                <c:pt idx="1">
                  <c:v>54</c:v>
                </c:pt>
                <c:pt idx="2">
                  <c:v>49</c:v>
                </c:pt>
                <c:pt idx="3">
                  <c:v>49</c:v>
                </c:pt>
                <c:pt idx="4">
                  <c:v>45</c:v>
                </c:pt>
                <c:pt idx="5">
                  <c:v>44</c:v>
                </c:pt>
                <c:pt idx="6">
                  <c:v>41</c:v>
                </c:pt>
                <c:pt idx="7">
                  <c:v>38</c:v>
                </c:pt>
                <c:pt idx="8">
                  <c:v>34</c:v>
                </c:pt>
                <c:pt idx="9">
                  <c:v>34</c:v>
                </c:pt>
                <c:pt idx="10">
                  <c:v>29</c:v>
                </c:pt>
                <c:pt idx="11">
                  <c:v>29</c:v>
                </c:pt>
                <c:pt idx="12">
                  <c:v>24</c:v>
                </c:pt>
                <c:pt idx="13">
                  <c:v>21</c:v>
                </c:pt>
                <c:pt idx="14">
                  <c:v>20</c:v>
                </c:pt>
                <c:pt idx="15">
                  <c:v>60</c:v>
                </c:pt>
                <c:pt idx="16">
                  <c:v>58</c:v>
                </c:pt>
                <c:pt idx="17">
                  <c:v>57</c:v>
                </c:pt>
                <c:pt idx="18">
                  <c:v>56</c:v>
                </c:pt>
                <c:pt idx="19">
                  <c:v>56</c:v>
                </c:pt>
                <c:pt idx="20">
                  <c:v>47</c:v>
                </c:pt>
                <c:pt idx="21">
                  <c:v>45</c:v>
                </c:pt>
                <c:pt idx="22">
                  <c:v>45</c:v>
                </c:pt>
                <c:pt idx="23">
                  <c:v>43</c:v>
                </c:pt>
                <c:pt idx="24">
                  <c:v>41</c:v>
                </c:pt>
                <c:pt idx="25">
                  <c:v>33</c:v>
                </c:pt>
                <c:pt idx="26">
                  <c:v>31</c:v>
                </c:pt>
                <c:pt idx="27">
                  <c:v>28</c:v>
                </c:pt>
                <c:pt idx="28">
                  <c:v>27</c:v>
                </c:pt>
                <c:pt idx="29">
                  <c:v>25</c:v>
                </c:pt>
              </c:numCache>
            </c:numRef>
          </c:xVal>
          <c:yVal>
            <c:numRef>
              <c:f>NBA!$D$3:$D$32</c:f>
              <c:numCache>
                <c:formatCode>General</c:formatCode>
                <c:ptCount val="30"/>
                <c:pt idx="0">
                  <c:v>57</c:v>
                </c:pt>
                <c:pt idx="1">
                  <c:v>44</c:v>
                </c:pt>
                <c:pt idx="2">
                  <c:v>52</c:v>
                </c:pt>
                <c:pt idx="3">
                  <c:v>27</c:v>
                </c:pt>
                <c:pt idx="4">
                  <c:v>62</c:v>
                </c:pt>
                <c:pt idx="5">
                  <c:v>50</c:v>
                </c:pt>
                <c:pt idx="6">
                  <c:v>48</c:v>
                </c:pt>
                <c:pt idx="7">
                  <c:v>38</c:v>
                </c:pt>
                <c:pt idx="8">
                  <c:v>43</c:v>
                </c:pt>
                <c:pt idx="9">
                  <c:v>29</c:v>
                </c:pt>
                <c:pt idx="10">
                  <c:v>31</c:v>
                </c:pt>
                <c:pt idx="11">
                  <c:v>25</c:v>
                </c:pt>
                <c:pt idx="12">
                  <c:v>26</c:v>
                </c:pt>
                <c:pt idx="13">
                  <c:v>9</c:v>
                </c:pt>
                <c:pt idx="14">
                  <c:v>46</c:v>
                </c:pt>
                <c:pt idx="15">
                  <c:v>58</c:v>
                </c:pt>
                <c:pt idx="16">
                  <c:v>62</c:v>
                </c:pt>
                <c:pt idx="17">
                  <c:v>47</c:v>
                </c:pt>
                <c:pt idx="18">
                  <c:v>50</c:v>
                </c:pt>
                <c:pt idx="19">
                  <c:v>51</c:v>
                </c:pt>
                <c:pt idx="20">
                  <c:v>29</c:v>
                </c:pt>
                <c:pt idx="21">
                  <c:v>51</c:v>
                </c:pt>
                <c:pt idx="22">
                  <c:v>42</c:v>
                </c:pt>
                <c:pt idx="23">
                  <c:v>44</c:v>
                </c:pt>
                <c:pt idx="24">
                  <c:v>45</c:v>
                </c:pt>
                <c:pt idx="25">
                  <c:v>35</c:v>
                </c:pt>
                <c:pt idx="26">
                  <c:v>32</c:v>
                </c:pt>
                <c:pt idx="27">
                  <c:v>27</c:v>
                </c:pt>
                <c:pt idx="28">
                  <c:v>26</c:v>
                </c:pt>
                <c:pt idx="29">
                  <c:v>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463408"/>
        <c:axId val="721813072"/>
      </c:scatterChart>
      <c:valAx>
        <c:axId val="74246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13072"/>
        <c:crosses val="autoZero"/>
        <c:crossBetween val="midCat"/>
      </c:valAx>
      <c:valAx>
        <c:axId val="72181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463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NBA Prediction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answer!$D$2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answer!$C$3:$C$32</c:f>
              <c:numCache>
                <c:formatCode>General</c:formatCode>
                <c:ptCount val="30"/>
                <c:pt idx="0">
                  <c:v>66</c:v>
                </c:pt>
                <c:pt idx="1">
                  <c:v>54</c:v>
                </c:pt>
                <c:pt idx="2">
                  <c:v>49</c:v>
                </c:pt>
                <c:pt idx="3">
                  <c:v>49</c:v>
                </c:pt>
                <c:pt idx="4">
                  <c:v>45</c:v>
                </c:pt>
                <c:pt idx="5">
                  <c:v>44</c:v>
                </c:pt>
                <c:pt idx="6">
                  <c:v>41</c:v>
                </c:pt>
                <c:pt idx="7">
                  <c:v>38</c:v>
                </c:pt>
                <c:pt idx="8">
                  <c:v>34</c:v>
                </c:pt>
                <c:pt idx="9">
                  <c:v>34</c:v>
                </c:pt>
                <c:pt idx="10">
                  <c:v>29</c:v>
                </c:pt>
                <c:pt idx="11">
                  <c:v>29</c:v>
                </c:pt>
                <c:pt idx="12">
                  <c:v>24</c:v>
                </c:pt>
                <c:pt idx="13">
                  <c:v>21</c:v>
                </c:pt>
                <c:pt idx="14">
                  <c:v>20</c:v>
                </c:pt>
                <c:pt idx="15">
                  <c:v>60</c:v>
                </c:pt>
                <c:pt idx="16">
                  <c:v>58</c:v>
                </c:pt>
                <c:pt idx="17">
                  <c:v>57</c:v>
                </c:pt>
                <c:pt idx="18">
                  <c:v>56</c:v>
                </c:pt>
                <c:pt idx="19">
                  <c:v>56</c:v>
                </c:pt>
                <c:pt idx="20">
                  <c:v>47</c:v>
                </c:pt>
                <c:pt idx="21">
                  <c:v>45</c:v>
                </c:pt>
                <c:pt idx="22">
                  <c:v>45</c:v>
                </c:pt>
                <c:pt idx="23">
                  <c:v>43</c:v>
                </c:pt>
                <c:pt idx="24">
                  <c:v>41</c:v>
                </c:pt>
                <c:pt idx="25">
                  <c:v>33</c:v>
                </c:pt>
                <c:pt idx="26">
                  <c:v>31</c:v>
                </c:pt>
                <c:pt idx="27">
                  <c:v>28</c:v>
                </c:pt>
                <c:pt idx="28">
                  <c:v>27</c:v>
                </c:pt>
                <c:pt idx="29">
                  <c:v>25</c:v>
                </c:pt>
              </c:numCache>
            </c:numRef>
          </c:xVal>
          <c:yVal>
            <c:numRef>
              <c:f>answer!$D$3:$D$32</c:f>
              <c:numCache>
                <c:formatCode>General</c:formatCode>
                <c:ptCount val="30"/>
                <c:pt idx="0">
                  <c:v>57</c:v>
                </c:pt>
                <c:pt idx="1">
                  <c:v>44</c:v>
                </c:pt>
                <c:pt idx="2">
                  <c:v>52</c:v>
                </c:pt>
                <c:pt idx="3">
                  <c:v>27</c:v>
                </c:pt>
                <c:pt idx="4">
                  <c:v>62</c:v>
                </c:pt>
                <c:pt idx="5">
                  <c:v>50</c:v>
                </c:pt>
                <c:pt idx="6">
                  <c:v>48</c:v>
                </c:pt>
                <c:pt idx="7">
                  <c:v>38</c:v>
                </c:pt>
                <c:pt idx="8">
                  <c:v>43</c:v>
                </c:pt>
                <c:pt idx="9">
                  <c:v>29</c:v>
                </c:pt>
                <c:pt idx="10">
                  <c:v>31</c:v>
                </c:pt>
                <c:pt idx="11">
                  <c:v>25</c:v>
                </c:pt>
                <c:pt idx="12">
                  <c:v>26</c:v>
                </c:pt>
                <c:pt idx="13">
                  <c:v>9</c:v>
                </c:pt>
                <c:pt idx="14">
                  <c:v>46</c:v>
                </c:pt>
                <c:pt idx="15">
                  <c:v>58</c:v>
                </c:pt>
                <c:pt idx="16">
                  <c:v>62</c:v>
                </c:pt>
                <c:pt idx="17">
                  <c:v>47</c:v>
                </c:pt>
                <c:pt idx="18">
                  <c:v>50</c:v>
                </c:pt>
                <c:pt idx="19">
                  <c:v>51</c:v>
                </c:pt>
                <c:pt idx="20">
                  <c:v>29</c:v>
                </c:pt>
                <c:pt idx="21">
                  <c:v>51</c:v>
                </c:pt>
                <c:pt idx="22">
                  <c:v>42</c:v>
                </c:pt>
                <c:pt idx="23">
                  <c:v>44</c:v>
                </c:pt>
                <c:pt idx="24">
                  <c:v>45</c:v>
                </c:pt>
                <c:pt idx="25">
                  <c:v>35</c:v>
                </c:pt>
                <c:pt idx="26">
                  <c:v>32</c:v>
                </c:pt>
                <c:pt idx="27">
                  <c:v>27</c:v>
                </c:pt>
                <c:pt idx="28">
                  <c:v>26</c:v>
                </c:pt>
                <c:pt idx="29">
                  <c:v>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812680"/>
        <c:axId val="721811896"/>
      </c:scatterChart>
      <c:valAx>
        <c:axId val="721812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11896"/>
        <c:crosses val="autoZero"/>
        <c:crossBetween val="midCat"/>
      </c:valAx>
      <c:valAx>
        <c:axId val="72181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12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15</xdr:row>
      <xdr:rowOff>144780</xdr:rowOff>
    </xdr:from>
    <xdr:to>
      <xdr:col>17</xdr:col>
      <xdr:colOff>533400</xdr:colOff>
      <xdr:row>30</xdr:row>
      <xdr:rowOff>144780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15</xdr:row>
      <xdr:rowOff>0</xdr:rowOff>
    </xdr:from>
    <xdr:to>
      <xdr:col>17</xdr:col>
      <xdr:colOff>106680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15</xdr:row>
      <xdr:rowOff>0</xdr:rowOff>
    </xdr:from>
    <xdr:to>
      <xdr:col>17</xdr:col>
      <xdr:colOff>106680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1" growShrinkType="overwriteClear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1" growShrinkType="overwriteClear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2" workbookViewId="0">
      <selection activeCell="B4" sqref="B4"/>
    </sheetView>
  </sheetViews>
  <sheetFormatPr defaultRowHeight="15" x14ac:dyDescent="0.25"/>
  <cols>
    <col min="1" max="1" width="20" bestFit="1" customWidth="1"/>
    <col min="2" max="2" width="6" bestFit="1" customWidth="1"/>
    <col min="3" max="3" width="5" bestFit="1" customWidth="1"/>
    <col min="4" max="4" width="10.85546875" customWidth="1"/>
    <col min="5" max="5" width="5" bestFit="1" customWidth="1"/>
    <col min="6" max="6" width="12.5703125" customWidth="1"/>
    <col min="7" max="7" width="5.5703125" bestFit="1" customWidth="1"/>
    <col min="8" max="8" width="5.7109375" bestFit="1" customWidth="1"/>
    <col min="9" max="9" width="8.7109375" customWidth="1"/>
    <col min="10" max="10" width="5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  <c r="B2">
        <v>2012</v>
      </c>
      <c r="C2">
        <v>2011</v>
      </c>
      <c r="D2" t="s">
        <v>40</v>
      </c>
      <c r="E2" t="s">
        <v>42</v>
      </c>
      <c r="I2" t="s">
        <v>38</v>
      </c>
      <c r="J2" t="s">
        <v>39</v>
      </c>
    </row>
    <row r="3" spans="1:10" x14ac:dyDescent="0.25">
      <c r="A3" t="s">
        <v>11</v>
      </c>
      <c r="B3">
        <v>13</v>
      </c>
      <c r="C3">
        <v>10</v>
      </c>
      <c r="D3">
        <f>$G$5+$G$4*C3</f>
        <v>8.492846385542169</v>
      </c>
      <c r="E3">
        <f>B3-D3</f>
        <v>4.507153614457831</v>
      </c>
      <c r="F3" t="s">
        <v>34</v>
      </c>
      <c r="G3" s="1">
        <f>CORREL(B3:B34,C3:C34)</f>
        <v>0.2780111453060215</v>
      </c>
      <c r="I3">
        <f>C3</f>
        <v>10</v>
      </c>
      <c r="J3">
        <v>13</v>
      </c>
    </row>
    <row r="4" spans="1:10" x14ac:dyDescent="0.25">
      <c r="A4" t="s">
        <v>30</v>
      </c>
      <c r="B4">
        <v>13</v>
      </c>
      <c r="C4">
        <v>8</v>
      </c>
      <c r="D4">
        <f t="shared" ref="D4:D34" si="0">$G$5+$G$4*C4</f>
        <v>7.96875</v>
      </c>
      <c r="E4" s="2">
        <f t="shared" ref="E4:E34" si="1">B4-D4</f>
        <v>5.03125</v>
      </c>
      <c r="F4" t="s">
        <v>35</v>
      </c>
      <c r="G4" s="1">
        <f>SLOPE(B3:B34,C3:C34)</f>
        <v>0.26204819277108432</v>
      </c>
      <c r="I4">
        <f t="shared" ref="I4:I34" si="2">C4</f>
        <v>8</v>
      </c>
      <c r="J4">
        <v>13</v>
      </c>
    </row>
    <row r="5" spans="1:10" x14ac:dyDescent="0.25">
      <c r="A5" t="s">
        <v>18</v>
      </c>
      <c r="B5">
        <v>12</v>
      </c>
      <c r="C5">
        <v>13</v>
      </c>
      <c r="D5">
        <f t="shared" si="0"/>
        <v>9.2789909638554224</v>
      </c>
      <c r="E5">
        <f t="shared" si="1"/>
        <v>2.7210090361445776</v>
      </c>
      <c r="F5" t="s">
        <v>36</v>
      </c>
      <c r="G5" s="1">
        <f>INTERCEPT(B3:B34,C3:C34)</f>
        <v>5.8723644578313259</v>
      </c>
      <c r="I5">
        <f t="shared" si="2"/>
        <v>13</v>
      </c>
      <c r="J5">
        <v>12</v>
      </c>
    </row>
    <row r="6" spans="1:10" x14ac:dyDescent="0.25">
      <c r="A6" t="s">
        <v>26</v>
      </c>
      <c r="B6">
        <v>12</v>
      </c>
      <c r="C6">
        <v>10</v>
      </c>
      <c r="D6">
        <f t="shared" si="0"/>
        <v>8.492846385542169</v>
      </c>
      <c r="E6">
        <f t="shared" si="1"/>
        <v>3.507153614457831</v>
      </c>
      <c r="F6" t="s">
        <v>37</v>
      </c>
      <c r="G6">
        <f>STDEV(C3:C34)</f>
        <v>3.2725643491541674</v>
      </c>
      <c r="I6">
        <f t="shared" si="2"/>
        <v>10</v>
      </c>
      <c r="J6">
        <v>12</v>
      </c>
    </row>
    <row r="7" spans="1:10" x14ac:dyDescent="0.25">
      <c r="A7" t="s">
        <v>6</v>
      </c>
      <c r="B7">
        <v>11</v>
      </c>
      <c r="C7">
        <v>15</v>
      </c>
      <c r="D7">
        <f t="shared" si="0"/>
        <v>9.8030873493975896</v>
      </c>
      <c r="E7">
        <f t="shared" si="1"/>
        <v>1.1969126506024104</v>
      </c>
      <c r="F7" t="s">
        <v>41</v>
      </c>
      <c r="G7">
        <f>STEYX(B3:B34,C3:C34)</f>
        <v>3.0120345130211441</v>
      </c>
      <c r="I7">
        <f t="shared" si="2"/>
        <v>15</v>
      </c>
      <c r="J7">
        <v>11</v>
      </c>
    </row>
    <row r="8" spans="1:10" x14ac:dyDescent="0.25">
      <c r="A8" t="s">
        <v>14</v>
      </c>
      <c r="B8">
        <v>11</v>
      </c>
      <c r="C8">
        <v>13</v>
      </c>
      <c r="D8">
        <f t="shared" si="0"/>
        <v>9.2789909638554224</v>
      </c>
      <c r="E8">
        <f t="shared" si="1"/>
        <v>1.7210090361445776</v>
      </c>
      <c r="F8" t="s">
        <v>43</v>
      </c>
      <c r="G8">
        <f>RSQ(B3:B34,C3:C34)</f>
        <v>7.7290196914365797E-2</v>
      </c>
      <c r="I8">
        <f t="shared" si="2"/>
        <v>13</v>
      </c>
      <c r="J8">
        <v>11</v>
      </c>
    </row>
    <row r="9" spans="1:10" x14ac:dyDescent="0.25">
      <c r="A9" t="s">
        <v>16</v>
      </c>
      <c r="B9">
        <v>11</v>
      </c>
      <c r="C9">
        <v>7</v>
      </c>
      <c r="D9">
        <f t="shared" si="0"/>
        <v>7.7067018072289164</v>
      </c>
      <c r="E9">
        <f t="shared" si="1"/>
        <v>3.2932981927710836</v>
      </c>
      <c r="F9" t="s">
        <v>83</v>
      </c>
      <c r="G9">
        <f>STDEV(C3:C34)</f>
        <v>3.2725643491541674</v>
      </c>
      <c r="I9">
        <f t="shared" si="2"/>
        <v>7</v>
      </c>
      <c r="J9">
        <v>11</v>
      </c>
    </row>
    <row r="10" spans="1:10" x14ac:dyDescent="0.25">
      <c r="A10" t="s">
        <v>27</v>
      </c>
      <c r="B10">
        <v>11</v>
      </c>
      <c r="C10">
        <v>2</v>
      </c>
      <c r="D10">
        <f t="shared" si="0"/>
        <v>6.3964608433734949</v>
      </c>
      <c r="E10">
        <f t="shared" si="1"/>
        <v>4.6035391566265051</v>
      </c>
      <c r="F10" t="s">
        <v>84</v>
      </c>
      <c r="G10">
        <f>STDEV(B3:B34)</f>
        <v>3.0846589710601617</v>
      </c>
      <c r="I10">
        <f t="shared" si="2"/>
        <v>2</v>
      </c>
      <c r="J10">
        <v>11</v>
      </c>
    </row>
    <row r="11" spans="1:10" x14ac:dyDescent="0.25">
      <c r="A11" t="s">
        <v>5</v>
      </c>
      <c r="B11">
        <v>10</v>
      </c>
      <c r="C11">
        <v>5</v>
      </c>
      <c r="D11">
        <f t="shared" si="0"/>
        <v>7.1826054216867474</v>
      </c>
      <c r="E11">
        <f t="shared" si="1"/>
        <v>2.8173945783132526</v>
      </c>
      <c r="I11">
        <f t="shared" si="2"/>
        <v>5</v>
      </c>
      <c r="J11">
        <v>10</v>
      </c>
    </row>
    <row r="12" spans="1:10" x14ac:dyDescent="0.25">
      <c r="A12" t="s">
        <v>8</v>
      </c>
      <c r="B12">
        <v>10</v>
      </c>
      <c r="C12">
        <v>8</v>
      </c>
      <c r="D12">
        <f t="shared" si="0"/>
        <v>7.96875</v>
      </c>
      <c r="E12">
        <f t="shared" si="1"/>
        <v>2.03125</v>
      </c>
      <c r="I12">
        <f t="shared" si="2"/>
        <v>8</v>
      </c>
      <c r="J12">
        <v>10</v>
      </c>
    </row>
    <row r="13" spans="1:10" x14ac:dyDescent="0.25">
      <c r="A13" t="s">
        <v>9</v>
      </c>
      <c r="B13">
        <v>10</v>
      </c>
      <c r="C13">
        <v>3</v>
      </c>
      <c r="D13">
        <f t="shared" si="0"/>
        <v>6.6585090361445793</v>
      </c>
      <c r="E13">
        <f t="shared" si="1"/>
        <v>3.3414909638554207</v>
      </c>
      <c r="I13">
        <f t="shared" si="2"/>
        <v>3</v>
      </c>
      <c r="J13">
        <v>10</v>
      </c>
    </row>
    <row r="14" spans="1:10" x14ac:dyDescent="0.25">
      <c r="A14" t="s">
        <v>22</v>
      </c>
      <c r="B14">
        <v>10</v>
      </c>
      <c r="C14">
        <v>12</v>
      </c>
      <c r="D14">
        <f t="shared" si="0"/>
        <v>9.0169427710843379</v>
      </c>
      <c r="E14">
        <f t="shared" si="1"/>
        <v>0.98305722891566205</v>
      </c>
      <c r="I14">
        <f t="shared" si="2"/>
        <v>12</v>
      </c>
      <c r="J14">
        <v>10</v>
      </c>
    </row>
    <row r="15" spans="1:10" x14ac:dyDescent="0.25">
      <c r="A15" t="s">
        <v>23</v>
      </c>
      <c r="B15">
        <v>10</v>
      </c>
      <c r="C15">
        <v>9</v>
      </c>
      <c r="D15">
        <f t="shared" si="0"/>
        <v>8.2307981927710845</v>
      </c>
      <c r="E15">
        <f t="shared" si="1"/>
        <v>1.7692018072289155</v>
      </c>
      <c r="I15">
        <f t="shared" si="2"/>
        <v>9</v>
      </c>
      <c r="J15">
        <v>10</v>
      </c>
    </row>
    <row r="16" spans="1:10" x14ac:dyDescent="0.25">
      <c r="A16" t="s">
        <v>2</v>
      </c>
      <c r="B16">
        <v>9</v>
      </c>
      <c r="C16">
        <v>9</v>
      </c>
      <c r="D16">
        <f t="shared" si="0"/>
        <v>8.2307981927710845</v>
      </c>
      <c r="E16">
        <f t="shared" si="1"/>
        <v>0.76920180722891551</v>
      </c>
      <c r="I16">
        <f t="shared" si="2"/>
        <v>9</v>
      </c>
      <c r="J16">
        <v>9</v>
      </c>
    </row>
    <row r="17" spans="1:10" x14ac:dyDescent="0.25">
      <c r="A17" t="s">
        <v>4</v>
      </c>
      <c r="B17">
        <v>8</v>
      </c>
      <c r="C17">
        <v>8</v>
      </c>
      <c r="D17">
        <f t="shared" si="0"/>
        <v>7.96875</v>
      </c>
      <c r="E17">
        <f t="shared" si="1"/>
        <v>3.125E-2</v>
      </c>
      <c r="I17">
        <f t="shared" si="2"/>
        <v>8</v>
      </c>
      <c r="J17">
        <v>8</v>
      </c>
    </row>
    <row r="18" spans="1:10" x14ac:dyDescent="0.25">
      <c r="A18" t="s">
        <v>24</v>
      </c>
      <c r="B18">
        <v>8</v>
      </c>
      <c r="C18">
        <v>12</v>
      </c>
      <c r="D18">
        <f t="shared" si="0"/>
        <v>9.0169427710843379</v>
      </c>
      <c r="E18">
        <f t="shared" si="1"/>
        <v>-1.0169427710843379</v>
      </c>
      <c r="I18">
        <f t="shared" si="2"/>
        <v>12</v>
      </c>
      <c r="J18">
        <v>8</v>
      </c>
    </row>
    <row r="19" spans="1:10" x14ac:dyDescent="0.25">
      <c r="A19" t="s">
        <v>10</v>
      </c>
      <c r="B19">
        <v>7</v>
      </c>
      <c r="C19">
        <v>13</v>
      </c>
      <c r="D19">
        <f t="shared" si="0"/>
        <v>9.2789909638554224</v>
      </c>
      <c r="E19">
        <f t="shared" si="1"/>
        <v>-2.2789909638554224</v>
      </c>
      <c r="I19">
        <f t="shared" si="2"/>
        <v>13</v>
      </c>
      <c r="J19">
        <v>7</v>
      </c>
    </row>
    <row r="20" spans="1:10" x14ac:dyDescent="0.25">
      <c r="A20" t="s">
        <v>12</v>
      </c>
      <c r="B20">
        <v>7</v>
      </c>
      <c r="C20">
        <v>6</v>
      </c>
      <c r="D20">
        <f t="shared" si="0"/>
        <v>7.4446536144578319</v>
      </c>
      <c r="E20">
        <f t="shared" si="1"/>
        <v>-0.44465361445783191</v>
      </c>
      <c r="I20">
        <f t="shared" si="2"/>
        <v>6</v>
      </c>
      <c r="J20">
        <v>7</v>
      </c>
    </row>
    <row r="21" spans="1:10" x14ac:dyDescent="0.25">
      <c r="A21" t="s">
        <v>13</v>
      </c>
      <c r="B21">
        <v>7</v>
      </c>
      <c r="C21">
        <v>4</v>
      </c>
      <c r="D21">
        <f t="shared" si="0"/>
        <v>6.9205572289156629</v>
      </c>
      <c r="E21">
        <f t="shared" si="1"/>
        <v>7.944277108433706E-2</v>
      </c>
      <c r="I21">
        <f t="shared" si="2"/>
        <v>4</v>
      </c>
      <c r="J21">
        <v>7</v>
      </c>
    </row>
    <row r="22" spans="1:10" x14ac:dyDescent="0.25">
      <c r="A22" t="s">
        <v>17</v>
      </c>
      <c r="B22">
        <v>7</v>
      </c>
      <c r="C22">
        <v>2</v>
      </c>
      <c r="D22">
        <f t="shared" si="0"/>
        <v>6.3964608433734949</v>
      </c>
      <c r="E22">
        <f t="shared" si="1"/>
        <v>0.60353915662650515</v>
      </c>
      <c r="I22">
        <f t="shared" si="2"/>
        <v>2</v>
      </c>
      <c r="J22">
        <v>7</v>
      </c>
    </row>
    <row r="23" spans="1:10" x14ac:dyDescent="0.25">
      <c r="A23" t="s">
        <v>19</v>
      </c>
      <c r="B23">
        <v>7</v>
      </c>
      <c r="C23">
        <v>6</v>
      </c>
      <c r="D23">
        <f t="shared" si="0"/>
        <v>7.4446536144578319</v>
      </c>
      <c r="E23">
        <f t="shared" si="1"/>
        <v>-0.44465361445783191</v>
      </c>
      <c r="I23">
        <f t="shared" si="2"/>
        <v>6</v>
      </c>
      <c r="J23">
        <v>7</v>
      </c>
    </row>
    <row r="24" spans="1:10" x14ac:dyDescent="0.25">
      <c r="A24" t="s">
        <v>31</v>
      </c>
      <c r="B24">
        <v>7</v>
      </c>
      <c r="C24">
        <v>8</v>
      </c>
      <c r="D24">
        <f t="shared" si="0"/>
        <v>7.96875</v>
      </c>
      <c r="E24">
        <f t="shared" si="1"/>
        <v>-0.96875</v>
      </c>
      <c r="I24">
        <f t="shared" si="2"/>
        <v>8</v>
      </c>
      <c r="J24">
        <v>7</v>
      </c>
    </row>
    <row r="25" spans="1:10" x14ac:dyDescent="0.25">
      <c r="A25" t="s">
        <v>20</v>
      </c>
      <c r="B25">
        <v>6</v>
      </c>
      <c r="C25">
        <v>8</v>
      </c>
      <c r="D25">
        <f t="shared" si="0"/>
        <v>7.96875</v>
      </c>
      <c r="E25">
        <f t="shared" si="1"/>
        <v>-1.96875</v>
      </c>
      <c r="I25">
        <f t="shared" si="2"/>
        <v>8</v>
      </c>
      <c r="J25">
        <v>6</v>
      </c>
    </row>
    <row r="26" spans="1:10" x14ac:dyDescent="0.25">
      <c r="A26" t="s">
        <v>21</v>
      </c>
      <c r="B26">
        <v>6</v>
      </c>
      <c r="C26">
        <v>6</v>
      </c>
      <c r="D26">
        <f t="shared" si="0"/>
        <v>7.4446536144578319</v>
      </c>
      <c r="E26">
        <f t="shared" si="1"/>
        <v>-1.4446536144578319</v>
      </c>
      <c r="I26">
        <f t="shared" si="2"/>
        <v>6</v>
      </c>
      <c r="J26">
        <v>6</v>
      </c>
    </row>
    <row r="27" spans="1:10" x14ac:dyDescent="0.25">
      <c r="A27" t="s">
        <v>28</v>
      </c>
      <c r="B27">
        <v>6</v>
      </c>
      <c r="C27">
        <v>9</v>
      </c>
      <c r="D27">
        <f t="shared" si="0"/>
        <v>8.2307981927710845</v>
      </c>
      <c r="E27">
        <f t="shared" si="1"/>
        <v>-2.2307981927710845</v>
      </c>
      <c r="I27">
        <f t="shared" si="2"/>
        <v>9</v>
      </c>
      <c r="J27">
        <v>6</v>
      </c>
    </row>
    <row r="28" spans="1:10" x14ac:dyDescent="0.25">
      <c r="A28" t="s">
        <v>15</v>
      </c>
      <c r="B28">
        <v>5</v>
      </c>
      <c r="C28">
        <v>8</v>
      </c>
      <c r="D28">
        <f t="shared" si="0"/>
        <v>7.96875</v>
      </c>
      <c r="E28">
        <f t="shared" si="1"/>
        <v>-2.96875</v>
      </c>
      <c r="I28">
        <f t="shared" si="2"/>
        <v>8</v>
      </c>
      <c r="J28">
        <v>5</v>
      </c>
    </row>
    <row r="29" spans="1:10" x14ac:dyDescent="0.25">
      <c r="A29" t="s">
        <v>25</v>
      </c>
      <c r="B29">
        <v>5</v>
      </c>
      <c r="C29">
        <v>4</v>
      </c>
      <c r="D29">
        <f t="shared" si="0"/>
        <v>6.9205572289156629</v>
      </c>
      <c r="E29">
        <f t="shared" si="1"/>
        <v>-1.9205572289156629</v>
      </c>
      <c r="I29">
        <f t="shared" si="2"/>
        <v>4</v>
      </c>
      <c r="J29">
        <v>5</v>
      </c>
    </row>
    <row r="30" spans="1:10" x14ac:dyDescent="0.25">
      <c r="A30" t="s">
        <v>3</v>
      </c>
      <c r="B30">
        <v>4</v>
      </c>
      <c r="C30">
        <v>8</v>
      </c>
      <c r="D30">
        <f t="shared" si="0"/>
        <v>7.96875</v>
      </c>
      <c r="E30">
        <f t="shared" si="1"/>
        <v>-3.96875</v>
      </c>
      <c r="I30">
        <f t="shared" si="2"/>
        <v>8</v>
      </c>
      <c r="J30">
        <v>4</v>
      </c>
    </row>
    <row r="31" spans="1:10" x14ac:dyDescent="0.25">
      <c r="A31" t="s">
        <v>7</v>
      </c>
      <c r="B31">
        <v>4</v>
      </c>
      <c r="C31">
        <v>10</v>
      </c>
      <c r="D31">
        <f t="shared" si="0"/>
        <v>8.492846385542169</v>
      </c>
      <c r="E31">
        <f t="shared" si="1"/>
        <v>-4.492846385542169</v>
      </c>
      <c r="I31">
        <f t="shared" si="2"/>
        <v>10</v>
      </c>
      <c r="J31">
        <v>4</v>
      </c>
    </row>
    <row r="32" spans="1:10" x14ac:dyDescent="0.25">
      <c r="A32" t="s">
        <v>32</v>
      </c>
      <c r="B32">
        <v>4</v>
      </c>
      <c r="C32">
        <v>8</v>
      </c>
      <c r="D32">
        <f t="shared" si="0"/>
        <v>7.96875</v>
      </c>
      <c r="E32">
        <f t="shared" si="1"/>
        <v>-3.96875</v>
      </c>
      <c r="I32">
        <f t="shared" si="2"/>
        <v>8</v>
      </c>
      <c r="J32">
        <v>4</v>
      </c>
    </row>
    <row r="33" spans="1:10" x14ac:dyDescent="0.25">
      <c r="A33" t="s">
        <v>29</v>
      </c>
      <c r="B33">
        <v>2</v>
      </c>
      <c r="C33">
        <v>5</v>
      </c>
      <c r="D33">
        <f t="shared" si="0"/>
        <v>7.1826054216867474</v>
      </c>
      <c r="E33" s="2">
        <f t="shared" si="1"/>
        <v>-5.1826054216867474</v>
      </c>
      <c r="I33">
        <f t="shared" si="2"/>
        <v>5</v>
      </c>
      <c r="J33">
        <v>2</v>
      </c>
    </row>
    <row r="34" spans="1:10" x14ac:dyDescent="0.25">
      <c r="A34" t="s">
        <v>33</v>
      </c>
      <c r="B34">
        <v>2</v>
      </c>
      <c r="C34">
        <v>7</v>
      </c>
      <c r="D34">
        <f t="shared" si="0"/>
        <v>7.7067018072289164</v>
      </c>
      <c r="E34" s="2">
        <f t="shared" si="1"/>
        <v>-5.7067018072289164</v>
      </c>
      <c r="I34">
        <f t="shared" si="2"/>
        <v>7</v>
      </c>
      <c r="J34">
        <v>2</v>
      </c>
    </row>
  </sheetData>
  <sortState ref="A3:C40">
    <sortCondition descending="1" ref="B3:B40"/>
  </sortState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7" workbookViewId="0">
      <selection activeCell="H7" sqref="H7"/>
    </sheetView>
  </sheetViews>
  <sheetFormatPr defaultRowHeight="15" x14ac:dyDescent="0.25"/>
  <cols>
    <col min="1" max="1" width="18" bestFit="1" customWidth="1"/>
    <col min="2" max="2" width="15.28515625" bestFit="1" customWidth="1"/>
    <col min="3" max="3" width="10.28515625" customWidth="1"/>
    <col min="4" max="4" width="10.5703125" customWidth="1"/>
    <col min="5" max="5" width="6" bestFit="1" customWidth="1"/>
    <col min="6" max="6" width="6" customWidth="1"/>
    <col min="7" max="7" width="15.42578125" bestFit="1" customWidth="1"/>
    <col min="8" max="8" width="6.7109375" bestFit="1" customWidth="1"/>
    <col min="9" max="9" width="7" bestFit="1" customWidth="1"/>
    <col min="10" max="10" width="7.28515625" bestFit="1" customWidth="1"/>
    <col min="11" max="11" width="6.5703125" bestFit="1" customWidth="1"/>
    <col min="12" max="13" width="6" bestFit="1" customWidth="1"/>
    <col min="14" max="14" width="4.7109375" bestFit="1" customWidth="1"/>
    <col min="15" max="15" width="6.85546875" bestFit="1" customWidth="1"/>
    <col min="16" max="16" width="6.28515625" bestFit="1" customWidth="1"/>
  </cols>
  <sheetData>
    <row r="1" spans="1:16" x14ac:dyDescent="0.25">
      <c r="A1" t="s">
        <v>44</v>
      </c>
    </row>
    <row r="2" spans="1:16" x14ac:dyDescent="0.25">
      <c r="A2" t="s">
        <v>45</v>
      </c>
      <c r="C2">
        <v>2013</v>
      </c>
      <c r="D2">
        <v>2012</v>
      </c>
      <c r="E2" t="s">
        <v>40</v>
      </c>
      <c r="F2" t="s">
        <v>42</v>
      </c>
    </row>
    <row r="3" spans="1:16" x14ac:dyDescent="0.25">
      <c r="A3">
        <v>1</v>
      </c>
      <c r="B3" t="s">
        <v>46</v>
      </c>
      <c r="C3">
        <v>66</v>
      </c>
      <c r="D3">
        <v>57</v>
      </c>
      <c r="E3">
        <f>$H$4+$H$3*D3</f>
        <v>52.201035209917563</v>
      </c>
      <c r="F3">
        <f>C3-D3</f>
        <v>9</v>
      </c>
      <c r="G3" t="s">
        <v>47</v>
      </c>
      <c r="H3">
        <f>SLOPE(C3:C32,D3:D32)</f>
        <v>0.69778686604042828</v>
      </c>
      <c r="P3" s="3"/>
    </row>
    <row r="4" spans="1:16" x14ac:dyDescent="0.25">
      <c r="A4">
        <v>2</v>
      </c>
      <c r="B4" t="s">
        <v>48</v>
      </c>
      <c r="C4">
        <v>54</v>
      </c>
      <c r="D4">
        <v>44</v>
      </c>
      <c r="E4">
        <f t="shared" ref="E4:E32" si="0">$H$4+$H$3*D4</f>
        <v>43.129805951392001</v>
      </c>
      <c r="F4">
        <f t="shared" ref="F4:F32" si="1">C4-D4</f>
        <v>10</v>
      </c>
      <c r="G4" t="s">
        <v>49</v>
      </c>
      <c r="H4">
        <f>INTERCEPT(C3:C32,D3:D32)</f>
        <v>12.427183845613154</v>
      </c>
      <c r="P4" s="3"/>
    </row>
    <row r="5" spans="1:16" x14ac:dyDescent="0.25">
      <c r="A5">
        <v>3</v>
      </c>
      <c r="B5" t="s">
        <v>50</v>
      </c>
      <c r="C5">
        <v>49</v>
      </c>
      <c r="D5">
        <v>52</v>
      </c>
      <c r="E5">
        <f t="shared" si="0"/>
        <v>48.712100879715422</v>
      </c>
      <c r="F5">
        <f t="shared" si="1"/>
        <v>-3</v>
      </c>
      <c r="G5" t="s">
        <v>51</v>
      </c>
      <c r="H5">
        <f>CORREL(C3:C32,D3:D32)</f>
        <v>0.69851133952169198</v>
      </c>
      <c r="P5" s="3"/>
    </row>
    <row r="6" spans="1:16" x14ac:dyDescent="0.25">
      <c r="A6">
        <v>4</v>
      </c>
      <c r="B6" t="s">
        <v>52</v>
      </c>
      <c r="C6">
        <v>49</v>
      </c>
      <c r="D6">
        <v>27</v>
      </c>
      <c r="E6">
        <f t="shared" si="0"/>
        <v>31.267429228704717</v>
      </c>
      <c r="F6" s="2">
        <f t="shared" si="1"/>
        <v>22</v>
      </c>
      <c r="G6" t="s">
        <v>41</v>
      </c>
      <c r="H6">
        <f>STEYX(D3:D32,C3:C32)</f>
        <v>9.2660496593648052</v>
      </c>
      <c r="P6" s="3"/>
    </row>
    <row r="7" spans="1:16" x14ac:dyDescent="0.25">
      <c r="A7">
        <v>5</v>
      </c>
      <c r="B7" t="s">
        <v>53</v>
      </c>
      <c r="C7">
        <v>45</v>
      </c>
      <c r="D7">
        <v>62</v>
      </c>
      <c r="E7">
        <f t="shared" si="0"/>
        <v>55.689969540119705</v>
      </c>
      <c r="F7">
        <f t="shared" si="1"/>
        <v>-17</v>
      </c>
      <c r="G7" t="s">
        <v>54</v>
      </c>
      <c r="H7">
        <f>RSQ(C3:C32,D3:D32)</f>
        <v>0.48791809144038828</v>
      </c>
      <c r="P7" s="3"/>
    </row>
    <row r="8" spans="1:16" x14ac:dyDescent="0.25">
      <c r="A8">
        <v>6</v>
      </c>
      <c r="B8" t="s">
        <v>55</v>
      </c>
      <c r="C8">
        <v>44</v>
      </c>
      <c r="D8">
        <v>50</v>
      </c>
      <c r="E8">
        <f t="shared" si="0"/>
        <v>47.316527147634574</v>
      </c>
      <c r="F8">
        <f t="shared" si="1"/>
        <v>-6</v>
      </c>
      <c r="G8" t="s">
        <v>81</v>
      </c>
      <c r="H8">
        <f>STDEV(C3:C32)</f>
        <v>12.710254706835883</v>
      </c>
      <c r="P8" s="3"/>
    </row>
    <row r="9" spans="1:16" x14ac:dyDescent="0.25">
      <c r="A9">
        <v>7</v>
      </c>
      <c r="B9" t="s">
        <v>56</v>
      </c>
      <c r="C9">
        <v>41</v>
      </c>
      <c r="D9">
        <v>48</v>
      </c>
      <c r="E9">
        <f t="shared" si="0"/>
        <v>45.920953415553711</v>
      </c>
      <c r="F9">
        <f t="shared" si="1"/>
        <v>-7</v>
      </c>
      <c r="G9" t="s">
        <v>82</v>
      </c>
      <c r="H9">
        <f>STDEV(D3:D32)</f>
        <v>12.723451060799173</v>
      </c>
      <c r="P9" s="3"/>
    </row>
    <row r="10" spans="1:16" x14ac:dyDescent="0.25">
      <c r="A10">
        <v>8</v>
      </c>
      <c r="B10" t="s">
        <v>57</v>
      </c>
      <c r="C10">
        <v>38</v>
      </c>
      <c r="D10">
        <v>38</v>
      </c>
      <c r="E10">
        <f t="shared" si="0"/>
        <v>38.943084755149428</v>
      </c>
      <c r="F10">
        <f t="shared" si="1"/>
        <v>0</v>
      </c>
      <c r="P10" s="3"/>
    </row>
    <row r="11" spans="1:16" x14ac:dyDescent="0.25">
      <c r="B11" t="s">
        <v>58</v>
      </c>
      <c r="C11">
        <v>34</v>
      </c>
      <c r="D11">
        <v>43</v>
      </c>
      <c r="E11">
        <f t="shared" si="0"/>
        <v>42.43201908535157</v>
      </c>
      <c r="F11">
        <f t="shared" si="1"/>
        <v>-9</v>
      </c>
      <c r="P11" s="3"/>
    </row>
    <row r="12" spans="1:16" x14ac:dyDescent="0.25">
      <c r="B12" t="s">
        <v>59</v>
      </c>
      <c r="C12">
        <v>34</v>
      </c>
      <c r="D12">
        <v>29</v>
      </c>
      <c r="E12">
        <f t="shared" si="0"/>
        <v>32.663002960785576</v>
      </c>
      <c r="F12">
        <f t="shared" si="1"/>
        <v>5</v>
      </c>
      <c r="P12" s="3"/>
    </row>
    <row r="13" spans="1:16" x14ac:dyDescent="0.25">
      <c r="B13" t="s">
        <v>60</v>
      </c>
      <c r="C13">
        <v>29</v>
      </c>
      <c r="D13">
        <v>31</v>
      </c>
      <c r="E13">
        <f t="shared" si="0"/>
        <v>34.058576692866431</v>
      </c>
      <c r="F13">
        <f t="shared" si="1"/>
        <v>-2</v>
      </c>
      <c r="P13" s="3"/>
    </row>
    <row r="14" spans="1:16" x14ac:dyDescent="0.25">
      <c r="B14" t="s">
        <v>61</v>
      </c>
      <c r="C14">
        <v>29</v>
      </c>
      <c r="D14">
        <v>25</v>
      </c>
      <c r="E14">
        <f t="shared" si="0"/>
        <v>29.871855496623862</v>
      </c>
      <c r="F14">
        <f t="shared" si="1"/>
        <v>4</v>
      </c>
      <c r="P14" s="3"/>
    </row>
    <row r="15" spans="1:16" x14ac:dyDescent="0.25">
      <c r="B15" t="s">
        <v>62</v>
      </c>
      <c r="C15">
        <v>24</v>
      </c>
      <c r="D15">
        <v>26</v>
      </c>
      <c r="E15">
        <f t="shared" si="0"/>
        <v>30.56964236266429</v>
      </c>
      <c r="F15">
        <f t="shared" si="1"/>
        <v>-2</v>
      </c>
      <c r="P15" s="3"/>
    </row>
    <row r="16" spans="1:16" x14ac:dyDescent="0.25">
      <c r="B16" t="s">
        <v>63</v>
      </c>
      <c r="C16">
        <v>21</v>
      </c>
      <c r="D16">
        <v>9</v>
      </c>
      <c r="E16">
        <f t="shared" si="0"/>
        <v>18.70726563997701</v>
      </c>
      <c r="F16">
        <f t="shared" si="1"/>
        <v>12</v>
      </c>
      <c r="P16" s="3"/>
    </row>
    <row r="17" spans="1:16" x14ac:dyDescent="0.25">
      <c r="B17" t="s">
        <v>64</v>
      </c>
      <c r="C17">
        <v>20</v>
      </c>
      <c r="D17">
        <v>46</v>
      </c>
      <c r="E17">
        <f t="shared" si="0"/>
        <v>44.525379683472849</v>
      </c>
      <c r="F17" s="2">
        <f t="shared" si="1"/>
        <v>-26</v>
      </c>
      <c r="K17" s="4"/>
      <c r="P17" s="3"/>
    </row>
    <row r="18" spans="1:16" x14ac:dyDescent="0.25">
      <c r="A18">
        <v>1</v>
      </c>
      <c r="B18" t="s">
        <v>65</v>
      </c>
      <c r="C18">
        <v>60</v>
      </c>
      <c r="D18">
        <v>58</v>
      </c>
      <c r="E18">
        <f t="shared" si="0"/>
        <v>52.898822075957995</v>
      </c>
      <c r="F18">
        <f t="shared" si="1"/>
        <v>2</v>
      </c>
      <c r="P18" s="3"/>
    </row>
    <row r="19" spans="1:16" x14ac:dyDescent="0.25">
      <c r="A19">
        <v>2</v>
      </c>
      <c r="B19" t="s">
        <v>66</v>
      </c>
      <c r="C19">
        <v>58</v>
      </c>
      <c r="D19">
        <v>62</v>
      </c>
      <c r="E19">
        <f t="shared" si="0"/>
        <v>55.689969540119705</v>
      </c>
      <c r="F19">
        <f t="shared" si="1"/>
        <v>-4</v>
      </c>
      <c r="P19" s="3"/>
    </row>
    <row r="20" spans="1:16" x14ac:dyDescent="0.25">
      <c r="A20">
        <v>3</v>
      </c>
      <c r="B20" t="s">
        <v>67</v>
      </c>
      <c r="C20">
        <v>57</v>
      </c>
      <c r="D20">
        <v>47</v>
      </c>
      <c r="E20">
        <f t="shared" si="0"/>
        <v>45.22316654951328</v>
      </c>
      <c r="F20">
        <f t="shared" si="1"/>
        <v>10</v>
      </c>
      <c r="P20" s="3"/>
    </row>
    <row r="21" spans="1:16" x14ac:dyDescent="0.25">
      <c r="A21">
        <v>4</v>
      </c>
      <c r="B21" t="s">
        <v>68</v>
      </c>
      <c r="C21">
        <v>56</v>
      </c>
      <c r="D21">
        <v>50</v>
      </c>
      <c r="E21">
        <f t="shared" si="0"/>
        <v>47.316527147634574</v>
      </c>
      <c r="F21">
        <f t="shared" si="1"/>
        <v>6</v>
      </c>
      <c r="P21" s="3"/>
    </row>
    <row r="22" spans="1:16" x14ac:dyDescent="0.25">
      <c r="A22">
        <v>5</v>
      </c>
      <c r="B22" t="s">
        <v>69</v>
      </c>
      <c r="C22">
        <v>56</v>
      </c>
      <c r="D22">
        <v>51</v>
      </c>
      <c r="E22">
        <f t="shared" si="0"/>
        <v>48.014314013674991</v>
      </c>
      <c r="F22">
        <f t="shared" si="1"/>
        <v>5</v>
      </c>
      <c r="P22" s="3"/>
    </row>
    <row r="23" spans="1:16" x14ac:dyDescent="0.25">
      <c r="A23">
        <v>6</v>
      </c>
      <c r="B23" t="s">
        <v>70</v>
      </c>
      <c r="C23">
        <v>47</v>
      </c>
      <c r="D23">
        <v>29</v>
      </c>
      <c r="E23">
        <f t="shared" si="0"/>
        <v>32.663002960785576</v>
      </c>
      <c r="F23">
        <f t="shared" si="1"/>
        <v>18</v>
      </c>
      <c r="P23" s="3"/>
    </row>
    <row r="24" spans="1:16" x14ac:dyDescent="0.25">
      <c r="A24">
        <v>7</v>
      </c>
      <c r="B24" t="s">
        <v>71</v>
      </c>
      <c r="C24">
        <v>45</v>
      </c>
      <c r="D24">
        <v>51</v>
      </c>
      <c r="E24">
        <f t="shared" si="0"/>
        <v>48.014314013674991</v>
      </c>
      <c r="F24">
        <f t="shared" si="1"/>
        <v>-6</v>
      </c>
      <c r="P24" s="3"/>
    </row>
    <row r="25" spans="1:16" x14ac:dyDescent="0.25">
      <c r="A25">
        <v>8</v>
      </c>
      <c r="B25" t="s">
        <v>72</v>
      </c>
      <c r="C25">
        <v>45</v>
      </c>
      <c r="D25">
        <v>42</v>
      </c>
      <c r="E25">
        <f t="shared" si="0"/>
        <v>41.734232219311139</v>
      </c>
      <c r="F25">
        <f t="shared" si="1"/>
        <v>3</v>
      </c>
      <c r="P25" s="3"/>
    </row>
    <row r="26" spans="1:16" x14ac:dyDescent="0.25">
      <c r="B26" t="s">
        <v>73</v>
      </c>
      <c r="C26">
        <v>43</v>
      </c>
      <c r="D26">
        <v>44</v>
      </c>
      <c r="E26">
        <f t="shared" si="0"/>
        <v>43.129805951392001</v>
      </c>
      <c r="F26">
        <f t="shared" si="1"/>
        <v>-1</v>
      </c>
      <c r="P26" s="3">
        <v>41458</v>
      </c>
    </row>
    <row r="27" spans="1:16" x14ac:dyDescent="0.25">
      <c r="B27" t="s">
        <v>74</v>
      </c>
      <c r="C27">
        <v>41</v>
      </c>
      <c r="D27">
        <v>45</v>
      </c>
      <c r="E27">
        <f t="shared" si="0"/>
        <v>43.827592817432425</v>
      </c>
      <c r="F27">
        <f t="shared" si="1"/>
        <v>-4</v>
      </c>
      <c r="P27" s="3">
        <v>41429</v>
      </c>
    </row>
    <row r="28" spans="1:16" x14ac:dyDescent="0.25">
      <c r="B28" t="s">
        <v>75</v>
      </c>
      <c r="C28">
        <v>33</v>
      </c>
      <c r="D28">
        <v>35</v>
      </c>
      <c r="E28">
        <f t="shared" si="0"/>
        <v>36.849724157028149</v>
      </c>
      <c r="F28">
        <f t="shared" si="1"/>
        <v>-2</v>
      </c>
      <c r="P28" t="s">
        <v>76</v>
      </c>
    </row>
    <row r="29" spans="1:16" x14ac:dyDescent="0.25">
      <c r="B29" t="s">
        <v>77</v>
      </c>
      <c r="C29">
        <v>31</v>
      </c>
      <c r="D29">
        <v>32</v>
      </c>
      <c r="E29">
        <f t="shared" si="0"/>
        <v>34.756363558906855</v>
      </c>
      <c r="F29">
        <f t="shared" si="1"/>
        <v>-1</v>
      </c>
      <c r="P29" s="3">
        <v>41399</v>
      </c>
    </row>
    <row r="30" spans="1:16" x14ac:dyDescent="0.25">
      <c r="B30" t="s">
        <v>78</v>
      </c>
      <c r="C30">
        <v>28</v>
      </c>
      <c r="D30">
        <v>27</v>
      </c>
      <c r="E30">
        <f t="shared" si="0"/>
        <v>31.267429228704717</v>
      </c>
      <c r="F30">
        <f t="shared" si="1"/>
        <v>1</v>
      </c>
      <c r="P30" s="3">
        <v>41313</v>
      </c>
    </row>
    <row r="31" spans="1:16" x14ac:dyDescent="0.25">
      <c r="B31" t="s">
        <v>79</v>
      </c>
      <c r="C31">
        <v>27</v>
      </c>
      <c r="D31">
        <v>26</v>
      </c>
      <c r="E31">
        <f t="shared" si="0"/>
        <v>30.56964236266429</v>
      </c>
      <c r="F31">
        <f t="shared" si="1"/>
        <v>1</v>
      </c>
      <c r="P31" s="3">
        <v>41313</v>
      </c>
    </row>
    <row r="32" spans="1:16" x14ac:dyDescent="0.25">
      <c r="B32" t="s">
        <v>80</v>
      </c>
      <c r="C32">
        <v>25</v>
      </c>
      <c r="D32">
        <v>41</v>
      </c>
      <c r="E32">
        <f t="shared" si="0"/>
        <v>41.036445353270715</v>
      </c>
      <c r="F32">
        <f t="shared" si="1"/>
        <v>-16</v>
      </c>
      <c r="P32" s="3">
        <v>41313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G12" sqref="G12"/>
    </sheetView>
  </sheetViews>
  <sheetFormatPr defaultRowHeight="15" x14ac:dyDescent="0.25"/>
  <cols>
    <col min="1" max="1" width="18" bestFit="1" customWidth="1"/>
    <col min="2" max="2" width="15.28515625" bestFit="1" customWidth="1"/>
    <col min="3" max="3" width="10.28515625" customWidth="1"/>
    <col min="4" max="4" width="10.5703125" customWidth="1"/>
    <col min="5" max="5" width="6" bestFit="1" customWidth="1"/>
    <col min="6" max="6" width="6" customWidth="1"/>
    <col min="7" max="7" width="15.42578125" bestFit="1" customWidth="1"/>
    <col min="8" max="8" width="6.7109375" bestFit="1" customWidth="1"/>
    <col min="9" max="9" width="7" bestFit="1" customWidth="1"/>
    <col min="10" max="10" width="7.28515625" bestFit="1" customWidth="1"/>
    <col min="11" max="11" width="6.5703125" bestFit="1" customWidth="1"/>
    <col min="12" max="13" width="6" bestFit="1" customWidth="1"/>
    <col min="14" max="14" width="4.7109375" bestFit="1" customWidth="1"/>
    <col min="15" max="15" width="6.85546875" bestFit="1" customWidth="1"/>
    <col min="16" max="16" width="6.28515625" bestFit="1" customWidth="1"/>
  </cols>
  <sheetData>
    <row r="1" spans="1:16" x14ac:dyDescent="0.25">
      <c r="A1" t="s">
        <v>44</v>
      </c>
    </row>
    <row r="2" spans="1:16" x14ac:dyDescent="0.25">
      <c r="A2" t="s">
        <v>45</v>
      </c>
      <c r="C2">
        <v>2013</v>
      </c>
      <c r="D2">
        <v>2012</v>
      </c>
      <c r="E2" t="s">
        <v>40</v>
      </c>
      <c r="F2" t="s">
        <v>42</v>
      </c>
    </row>
    <row r="3" spans="1:16" x14ac:dyDescent="0.25">
      <c r="A3">
        <v>1</v>
      </c>
      <c r="B3" t="s">
        <v>46</v>
      </c>
      <c r="C3">
        <v>66</v>
      </c>
      <c r="D3">
        <v>57</v>
      </c>
      <c r="E3">
        <f>$H$4+$H$3*D3</f>
        <v>52.201035209917563</v>
      </c>
      <c r="F3">
        <f>C3-D3</f>
        <v>9</v>
      </c>
      <c r="G3" t="s">
        <v>47</v>
      </c>
      <c r="H3">
        <f>SLOPE(C3:C32,D3:D32)</f>
        <v>0.69778686604042828</v>
      </c>
      <c r="P3" s="3"/>
    </row>
    <row r="4" spans="1:16" x14ac:dyDescent="0.25">
      <c r="A4">
        <v>2</v>
      </c>
      <c r="B4" t="s">
        <v>48</v>
      </c>
      <c r="C4">
        <v>54</v>
      </c>
      <c r="D4">
        <v>44</v>
      </c>
      <c r="E4">
        <f t="shared" ref="E4:E32" si="0">$H$4+$H$3*D4</f>
        <v>43.129805951392001</v>
      </c>
      <c r="F4">
        <f t="shared" ref="F4:F32" si="1">C4-D4</f>
        <v>10</v>
      </c>
      <c r="G4" t="s">
        <v>49</v>
      </c>
      <c r="H4">
        <f>INTERCEPT(C3:C32,D3:D32)</f>
        <v>12.427183845613154</v>
      </c>
      <c r="P4" s="3"/>
    </row>
    <row r="5" spans="1:16" x14ac:dyDescent="0.25">
      <c r="A5">
        <v>3</v>
      </c>
      <c r="B5" t="s">
        <v>50</v>
      </c>
      <c r="C5">
        <v>49</v>
      </c>
      <c r="D5">
        <v>52</v>
      </c>
      <c r="E5">
        <f t="shared" si="0"/>
        <v>48.712100879715422</v>
      </c>
      <c r="F5">
        <f t="shared" si="1"/>
        <v>-3</v>
      </c>
      <c r="G5" t="s">
        <v>51</v>
      </c>
      <c r="H5">
        <f>CORREL(C3:C32,D3:D32)</f>
        <v>0.69851133952169198</v>
      </c>
      <c r="P5" s="3"/>
    </row>
    <row r="6" spans="1:16" x14ac:dyDescent="0.25">
      <c r="A6">
        <v>4</v>
      </c>
      <c r="B6" t="s">
        <v>52</v>
      </c>
      <c r="C6">
        <v>49</v>
      </c>
      <c r="D6">
        <v>27</v>
      </c>
      <c r="E6">
        <f t="shared" si="0"/>
        <v>31.267429228704717</v>
      </c>
      <c r="F6" s="2">
        <f t="shared" si="1"/>
        <v>22</v>
      </c>
      <c r="G6" t="s">
        <v>41</v>
      </c>
      <c r="H6">
        <f>STEYX(D3:D32,C3:C32)</f>
        <v>9.2660496593648052</v>
      </c>
      <c r="P6" s="3"/>
    </row>
    <row r="7" spans="1:16" x14ac:dyDescent="0.25">
      <c r="A7">
        <v>5</v>
      </c>
      <c r="B7" t="s">
        <v>53</v>
      </c>
      <c r="C7">
        <v>45</v>
      </c>
      <c r="D7">
        <v>62</v>
      </c>
      <c r="E7">
        <f t="shared" si="0"/>
        <v>55.689969540119705</v>
      </c>
      <c r="F7">
        <f t="shared" si="1"/>
        <v>-17</v>
      </c>
      <c r="G7" t="s">
        <v>54</v>
      </c>
      <c r="H7">
        <f>RSQ(C3:C32,D3:D32)</f>
        <v>0.48791809144038828</v>
      </c>
      <c r="P7" s="3"/>
    </row>
    <row r="8" spans="1:16" x14ac:dyDescent="0.25">
      <c r="A8">
        <v>6</v>
      </c>
      <c r="B8" t="s">
        <v>55</v>
      </c>
      <c r="C8">
        <v>44</v>
      </c>
      <c r="D8">
        <v>50</v>
      </c>
      <c r="E8">
        <f t="shared" si="0"/>
        <v>47.316527147634574</v>
      </c>
      <c r="F8">
        <f t="shared" si="1"/>
        <v>-6</v>
      </c>
      <c r="G8" t="s">
        <v>81</v>
      </c>
      <c r="H8">
        <f>STDEV(C3:C32)</f>
        <v>12.710254706835883</v>
      </c>
      <c r="P8" s="3"/>
    </row>
    <row r="9" spans="1:16" x14ac:dyDescent="0.25">
      <c r="A9">
        <v>7</v>
      </c>
      <c r="B9" t="s">
        <v>56</v>
      </c>
      <c r="C9">
        <v>41</v>
      </c>
      <c r="D9">
        <v>48</v>
      </c>
      <c r="E9">
        <f t="shared" si="0"/>
        <v>45.920953415553711</v>
      </c>
      <c r="F9">
        <f t="shared" si="1"/>
        <v>-7</v>
      </c>
      <c r="G9" t="s">
        <v>82</v>
      </c>
      <c r="H9">
        <f>STDEV(D3:D32)</f>
        <v>12.723451060799173</v>
      </c>
      <c r="P9" s="3"/>
    </row>
    <row r="10" spans="1:16" x14ac:dyDescent="0.25">
      <c r="A10">
        <v>8</v>
      </c>
      <c r="B10" t="s">
        <v>57</v>
      </c>
      <c r="C10">
        <v>38</v>
      </c>
      <c r="D10">
        <v>38</v>
      </c>
      <c r="E10">
        <f t="shared" si="0"/>
        <v>38.943084755149428</v>
      </c>
      <c r="F10">
        <f t="shared" si="1"/>
        <v>0</v>
      </c>
      <c r="P10" s="3"/>
    </row>
    <row r="11" spans="1:16" x14ac:dyDescent="0.25">
      <c r="B11" t="s">
        <v>58</v>
      </c>
      <c r="C11">
        <v>34</v>
      </c>
      <c r="D11">
        <v>43</v>
      </c>
      <c r="E11">
        <f t="shared" si="0"/>
        <v>42.43201908535157</v>
      </c>
      <c r="F11">
        <f t="shared" si="1"/>
        <v>-9</v>
      </c>
      <c r="P11" s="3"/>
    </row>
    <row r="12" spans="1:16" x14ac:dyDescent="0.25">
      <c r="B12" t="s">
        <v>59</v>
      </c>
      <c r="C12">
        <v>34</v>
      </c>
      <c r="D12">
        <v>29</v>
      </c>
      <c r="E12">
        <f t="shared" si="0"/>
        <v>32.663002960785576</v>
      </c>
      <c r="F12">
        <f t="shared" si="1"/>
        <v>5</v>
      </c>
      <c r="P12" s="3"/>
    </row>
    <row r="13" spans="1:16" x14ac:dyDescent="0.25">
      <c r="B13" t="s">
        <v>60</v>
      </c>
      <c r="C13">
        <v>29</v>
      </c>
      <c r="D13">
        <v>31</v>
      </c>
      <c r="E13">
        <f t="shared" si="0"/>
        <v>34.058576692866431</v>
      </c>
      <c r="F13">
        <f t="shared" si="1"/>
        <v>-2</v>
      </c>
      <c r="P13" s="3"/>
    </row>
    <row r="14" spans="1:16" x14ac:dyDescent="0.25">
      <c r="B14" t="s">
        <v>61</v>
      </c>
      <c r="C14">
        <v>29</v>
      </c>
      <c r="D14">
        <v>25</v>
      </c>
      <c r="E14">
        <f t="shared" si="0"/>
        <v>29.871855496623862</v>
      </c>
      <c r="F14">
        <f t="shared" si="1"/>
        <v>4</v>
      </c>
      <c r="P14" s="3"/>
    </row>
    <row r="15" spans="1:16" x14ac:dyDescent="0.25">
      <c r="B15" t="s">
        <v>62</v>
      </c>
      <c r="C15">
        <v>24</v>
      </c>
      <c r="D15">
        <v>26</v>
      </c>
      <c r="E15">
        <f t="shared" si="0"/>
        <v>30.56964236266429</v>
      </c>
      <c r="F15">
        <f t="shared" si="1"/>
        <v>-2</v>
      </c>
      <c r="P15" s="3"/>
    </row>
    <row r="16" spans="1:16" x14ac:dyDescent="0.25">
      <c r="B16" t="s">
        <v>63</v>
      </c>
      <c r="C16">
        <v>21</v>
      </c>
      <c r="D16">
        <v>9</v>
      </c>
      <c r="E16">
        <f t="shared" si="0"/>
        <v>18.70726563997701</v>
      </c>
      <c r="F16">
        <f t="shared" si="1"/>
        <v>12</v>
      </c>
      <c r="P16" s="3"/>
    </row>
    <row r="17" spans="1:16" x14ac:dyDescent="0.25">
      <c r="B17" t="s">
        <v>64</v>
      </c>
      <c r="C17">
        <v>20</v>
      </c>
      <c r="D17">
        <v>46</v>
      </c>
      <c r="E17">
        <f t="shared" si="0"/>
        <v>44.525379683472849</v>
      </c>
      <c r="F17" s="2">
        <f t="shared" si="1"/>
        <v>-26</v>
      </c>
      <c r="K17" s="4"/>
      <c r="P17" s="3"/>
    </row>
    <row r="18" spans="1:16" x14ac:dyDescent="0.25">
      <c r="A18">
        <v>1</v>
      </c>
      <c r="B18" t="s">
        <v>65</v>
      </c>
      <c r="C18">
        <v>60</v>
      </c>
      <c r="D18">
        <v>58</v>
      </c>
      <c r="E18">
        <f t="shared" si="0"/>
        <v>52.898822075957995</v>
      </c>
      <c r="F18">
        <f t="shared" si="1"/>
        <v>2</v>
      </c>
      <c r="P18" s="3"/>
    </row>
    <row r="19" spans="1:16" x14ac:dyDescent="0.25">
      <c r="A19">
        <v>2</v>
      </c>
      <c r="B19" t="s">
        <v>66</v>
      </c>
      <c r="C19">
        <v>58</v>
      </c>
      <c r="D19">
        <v>62</v>
      </c>
      <c r="E19">
        <f t="shared" si="0"/>
        <v>55.689969540119705</v>
      </c>
      <c r="F19">
        <f t="shared" si="1"/>
        <v>-4</v>
      </c>
      <c r="P19" s="3"/>
    </row>
    <row r="20" spans="1:16" x14ac:dyDescent="0.25">
      <c r="A20">
        <v>3</v>
      </c>
      <c r="B20" t="s">
        <v>67</v>
      </c>
      <c r="C20">
        <v>57</v>
      </c>
      <c r="D20">
        <v>47</v>
      </c>
      <c r="E20">
        <f t="shared" si="0"/>
        <v>45.22316654951328</v>
      </c>
      <c r="F20">
        <f t="shared" si="1"/>
        <v>10</v>
      </c>
      <c r="P20" s="3"/>
    </row>
    <row r="21" spans="1:16" x14ac:dyDescent="0.25">
      <c r="A21">
        <v>4</v>
      </c>
      <c r="B21" t="s">
        <v>68</v>
      </c>
      <c r="C21">
        <v>56</v>
      </c>
      <c r="D21">
        <v>50</v>
      </c>
      <c r="E21">
        <f t="shared" si="0"/>
        <v>47.316527147634574</v>
      </c>
      <c r="F21">
        <f t="shared" si="1"/>
        <v>6</v>
      </c>
      <c r="P21" s="3"/>
    </row>
    <row r="22" spans="1:16" x14ac:dyDescent="0.25">
      <c r="A22">
        <v>5</v>
      </c>
      <c r="B22" t="s">
        <v>69</v>
      </c>
      <c r="C22">
        <v>56</v>
      </c>
      <c r="D22">
        <v>51</v>
      </c>
      <c r="E22">
        <f t="shared" si="0"/>
        <v>48.014314013674991</v>
      </c>
      <c r="F22">
        <f t="shared" si="1"/>
        <v>5</v>
      </c>
      <c r="P22" s="3"/>
    </row>
    <row r="23" spans="1:16" x14ac:dyDescent="0.25">
      <c r="A23">
        <v>6</v>
      </c>
      <c r="B23" t="s">
        <v>70</v>
      </c>
      <c r="C23">
        <v>47</v>
      </c>
      <c r="D23">
        <v>29</v>
      </c>
      <c r="E23">
        <f t="shared" si="0"/>
        <v>32.663002960785576</v>
      </c>
      <c r="F23">
        <f t="shared" si="1"/>
        <v>18</v>
      </c>
      <c r="P23" s="3"/>
    </row>
    <row r="24" spans="1:16" x14ac:dyDescent="0.25">
      <c r="A24">
        <v>7</v>
      </c>
      <c r="B24" t="s">
        <v>71</v>
      </c>
      <c r="C24">
        <v>45</v>
      </c>
      <c r="D24">
        <v>51</v>
      </c>
      <c r="E24">
        <f t="shared" si="0"/>
        <v>48.014314013674991</v>
      </c>
      <c r="F24">
        <f t="shared" si="1"/>
        <v>-6</v>
      </c>
      <c r="P24" s="3"/>
    </row>
    <row r="25" spans="1:16" x14ac:dyDescent="0.25">
      <c r="A25">
        <v>8</v>
      </c>
      <c r="B25" t="s">
        <v>72</v>
      </c>
      <c r="C25">
        <v>45</v>
      </c>
      <c r="D25">
        <v>42</v>
      </c>
      <c r="E25">
        <f t="shared" si="0"/>
        <v>41.734232219311139</v>
      </c>
      <c r="F25">
        <f t="shared" si="1"/>
        <v>3</v>
      </c>
      <c r="P25" s="3"/>
    </row>
    <row r="26" spans="1:16" x14ac:dyDescent="0.25">
      <c r="B26" t="s">
        <v>73</v>
      </c>
      <c r="C26">
        <v>43</v>
      </c>
      <c r="D26">
        <v>44</v>
      </c>
      <c r="E26">
        <f t="shared" si="0"/>
        <v>43.129805951392001</v>
      </c>
      <c r="F26">
        <f t="shared" si="1"/>
        <v>-1</v>
      </c>
      <c r="P26" s="3">
        <v>41458</v>
      </c>
    </row>
    <row r="27" spans="1:16" x14ac:dyDescent="0.25">
      <c r="B27" t="s">
        <v>74</v>
      </c>
      <c r="C27">
        <v>41</v>
      </c>
      <c r="D27">
        <v>45</v>
      </c>
      <c r="E27">
        <f t="shared" si="0"/>
        <v>43.827592817432425</v>
      </c>
      <c r="F27">
        <f t="shared" si="1"/>
        <v>-4</v>
      </c>
      <c r="P27" s="3">
        <v>41429</v>
      </c>
    </row>
    <row r="28" spans="1:16" x14ac:dyDescent="0.25">
      <c r="B28" t="s">
        <v>75</v>
      </c>
      <c r="C28">
        <v>33</v>
      </c>
      <c r="D28">
        <v>35</v>
      </c>
      <c r="E28">
        <f t="shared" si="0"/>
        <v>36.849724157028149</v>
      </c>
      <c r="F28">
        <f t="shared" si="1"/>
        <v>-2</v>
      </c>
      <c r="P28" t="s">
        <v>76</v>
      </c>
    </row>
    <row r="29" spans="1:16" x14ac:dyDescent="0.25">
      <c r="B29" t="s">
        <v>77</v>
      </c>
      <c r="C29">
        <v>31</v>
      </c>
      <c r="D29">
        <v>32</v>
      </c>
      <c r="E29">
        <f t="shared" si="0"/>
        <v>34.756363558906855</v>
      </c>
      <c r="F29">
        <f t="shared" si="1"/>
        <v>-1</v>
      </c>
      <c r="P29" s="3">
        <v>41399</v>
      </c>
    </row>
    <row r="30" spans="1:16" x14ac:dyDescent="0.25">
      <c r="B30" t="s">
        <v>78</v>
      </c>
      <c r="C30">
        <v>28</v>
      </c>
      <c r="D30">
        <v>27</v>
      </c>
      <c r="E30">
        <f t="shared" si="0"/>
        <v>31.267429228704717</v>
      </c>
      <c r="F30">
        <f t="shared" si="1"/>
        <v>1</v>
      </c>
      <c r="P30" s="3">
        <v>41313</v>
      </c>
    </row>
    <row r="31" spans="1:16" x14ac:dyDescent="0.25">
      <c r="B31" t="s">
        <v>79</v>
      </c>
      <c r="C31">
        <v>27</v>
      </c>
      <c r="D31">
        <v>26</v>
      </c>
      <c r="E31">
        <f t="shared" si="0"/>
        <v>30.56964236266429</v>
      </c>
      <c r="F31">
        <f t="shared" si="1"/>
        <v>1</v>
      </c>
      <c r="P31" s="3">
        <v>41313</v>
      </c>
    </row>
    <row r="32" spans="1:16" x14ac:dyDescent="0.25">
      <c r="B32" t="s">
        <v>80</v>
      </c>
      <c r="C32">
        <v>25</v>
      </c>
      <c r="D32">
        <v>41</v>
      </c>
      <c r="E32">
        <f t="shared" si="0"/>
        <v>41.036445353270715</v>
      </c>
      <c r="F32">
        <f t="shared" si="1"/>
        <v>-16</v>
      </c>
      <c r="P32" s="3">
        <v>41313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NFL</vt:lpstr>
      <vt:lpstr>NBA</vt:lpstr>
      <vt:lpstr>answer</vt:lpstr>
      <vt:lpstr>answer!ExternalData_1</vt:lpstr>
      <vt:lpstr>NBA!ExternalData_1</vt:lpstr>
      <vt:lpstr>NFL!ExternalData_1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2013-07-27T02:37:52Z</dcterms:created>
  <dcterms:modified xsi:type="dcterms:W3CDTF">2015-06-04T22:22:11Z</dcterms:modified>
</cp:coreProperties>
</file>