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E:\DTGSSM\"/>
    </mc:Choice>
  </mc:AlternateContent>
  <bookViews>
    <workbookView xWindow="360" yWindow="120" windowWidth="11340" windowHeight="5520" activeTab="1"/>
  </bookViews>
  <sheets>
    <sheet name="Scenario Summary" sheetId="15" r:id="rId1"/>
    <sheet name="Original Model" sheetId="1" r:id="rId2"/>
    <sheet name="Sheet2" sheetId="2" r:id="rId3"/>
    <sheet name="Sheet3" sheetId="3" r:id="rId4"/>
  </sheets>
  <definedNames>
    <definedName name="costgrowth">'Original Model'!$C$7</definedName>
    <definedName name="intrate">'Original Model'!$C$6</definedName>
    <definedName name="pricegrowth">'Original Model'!$C$8</definedName>
    <definedName name="Sales_growth">'Original Model'!$C$3</definedName>
    <definedName name="taxrate">'Original Model'!$C$1</definedName>
    <definedName name="Year1cost">'Original Model'!$C$5</definedName>
    <definedName name="Year1price">'Original Model'!$C$4</definedName>
    <definedName name="Year1sales">'Original Model'!$C$2</definedName>
  </definedNames>
  <calcPr calcId="152511" calcMode="autoNoTable" iterate="1" iterateCount="1"/>
</workbook>
</file>

<file path=xl/calcChain.xml><?xml version="1.0" encoding="utf-8"?>
<calcChain xmlns="http://schemas.openxmlformats.org/spreadsheetml/2006/main">
  <c r="B11" i="1" l="1"/>
  <c r="C11" i="1" s="1"/>
  <c r="B10" i="1"/>
  <c r="B14" i="1" s="1"/>
  <c r="B12" i="1"/>
  <c r="C12" i="1"/>
  <c r="D12" i="1" s="1"/>
  <c r="E12" i="1" s="1"/>
  <c r="F12" i="1" s="1"/>
  <c r="C10" i="1" l="1"/>
  <c r="C14" i="1" s="1"/>
  <c r="D11" i="1"/>
  <c r="B13" i="1"/>
  <c r="B15" i="1" s="1"/>
  <c r="B16" i="1" s="1"/>
  <c r="B17" i="1" s="1"/>
  <c r="C13" i="1" l="1"/>
  <c r="C15" i="1" s="1"/>
  <c r="C16" i="1" s="1"/>
  <c r="C17" i="1" s="1"/>
  <c r="D10" i="1"/>
  <c r="E10" i="1" s="1"/>
  <c r="E11" i="1"/>
  <c r="D13" i="1" l="1"/>
  <c r="D14" i="1"/>
  <c r="F10" i="1"/>
  <c r="F14" i="1" s="1"/>
  <c r="E14" i="1"/>
  <c r="E13" i="1"/>
  <c r="F11" i="1"/>
  <c r="D15" i="1" l="1"/>
  <c r="D16" i="1" s="1"/>
  <c r="D17" i="1" s="1"/>
  <c r="E15" i="1"/>
  <c r="E16" i="1" s="1"/>
  <c r="E17" i="1" s="1"/>
  <c r="F13" i="1"/>
  <c r="F15" i="1" s="1"/>
  <c r="F16" i="1" s="1"/>
  <c r="F17" i="1" s="1"/>
  <c r="B19" i="1" l="1"/>
</calcChain>
</file>

<file path=xl/sharedStrings.xml><?xml version="1.0" encoding="utf-8"?>
<sst xmlns="http://schemas.openxmlformats.org/spreadsheetml/2006/main" count="48" uniqueCount="42">
  <si>
    <t>Year</t>
  </si>
  <si>
    <t>Year1sales</t>
  </si>
  <si>
    <t>Sales growth</t>
  </si>
  <si>
    <t>Year1price</t>
  </si>
  <si>
    <t>Year1cost</t>
  </si>
  <si>
    <t>intrate</t>
  </si>
  <si>
    <t>NPV</t>
  </si>
  <si>
    <t>Unit Sales</t>
  </si>
  <si>
    <t>Revenues</t>
  </si>
  <si>
    <t>Costs</t>
  </si>
  <si>
    <t>Tax</t>
  </si>
  <si>
    <t>Aftertax Profits</t>
  </si>
  <si>
    <t>costgrowth</t>
  </si>
  <si>
    <t>pricegrowth</t>
  </si>
  <si>
    <t>taxrate</t>
  </si>
  <si>
    <t>unit price</t>
  </si>
  <si>
    <t>unit cost</t>
  </si>
  <si>
    <t>Before Tax Profits</t>
  </si>
  <si>
    <t>Sales_growth</t>
  </si>
  <si>
    <t>$B$19</t>
  </si>
  <si>
    <t>$B$17</t>
  </si>
  <si>
    <t>$C$17</t>
  </si>
  <si>
    <t>$D$17</t>
  </si>
  <si>
    <t>$E$17</t>
  </si>
  <si>
    <t>$F$17</t>
  </si>
  <si>
    <t>Worst</t>
  </si>
  <si>
    <t>Best</t>
  </si>
  <si>
    <t>Most Likely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</si>
  <si>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</si>
  <si>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</si>
  <si>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</si>
  <si>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</si>
  <si>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</si>
  <si>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</si>
  <si>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</si>
  <si>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Year 1 Sales</t>
  </si>
  <si>
    <t>Annual Sales Growth</t>
  </si>
  <si>
    <t>Year 1 Sales price</t>
  </si>
  <si>
    <t>Scenarotemp.xlsx</t>
  </si>
  <si>
    <t>Scenario Manager</t>
  </si>
  <si>
    <t>Created by tsadmin on 6/11/2015
Modified by tsadmin on 6/11/2015</t>
  </si>
  <si>
    <t>Created by tsadmin on 6/11/2015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</si>
</sst>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7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5" applyNumberFormat="0" applyAlignment="0" applyProtection="0"/>
    <xf numFmtId="0" fontId="9" fillId="30" borderId="6" applyNumberFormat="0" applyAlignment="0" applyProtection="0"/>
    <xf numFmtId="44" fontId="1" fillId="0" borderId="0" applyFont="0" applyFill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5" borderId="5" applyNumberFormat="0" applyAlignment="0" applyProtection="0"/>
    <xf numFmtId="0" fontId="16" fillId="0" borderId="10" applyNumberFormat="0" applyFill="0" applyAlignment="0" applyProtection="0"/>
    <xf numFmtId="0" fontId="17" fillId="36" borderId="0" applyNumberFormat="0" applyBorder="0" applyAlignment="0" applyProtection="0"/>
    <xf numFmtId="0" fontId="4" fillId="37" borderId="11" applyNumberFormat="0" applyFont="0" applyAlignment="0" applyProtection="0"/>
    <xf numFmtId="0" fontId="18" fillId="29" borderId="12" applyNumberFormat="0" applyAlignment="0" applyProtection="0"/>
    <xf numFmtId="0" fontId="1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 applyBorder="1" applyAlignment="1"/>
    <xf numFmtId="44" fontId="0" fillId="0" borderId="0" xfId="0" applyNumberFormat="1" applyFill="1" applyBorder="1" applyAlignment="1"/>
    <xf numFmtId="0" fontId="0" fillId="0" borderId="1" xfId="0" applyFill="1" applyBorder="1" applyAlignment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21" fillId="0" borderId="0" xfId="0" applyFont="1"/>
    <xf numFmtId="44" fontId="21" fillId="0" borderId="0" xfId="28" applyFont="1"/>
    <xf numFmtId="44" fontId="21" fillId="0" borderId="0" xfId="0" applyNumberFormat="1" applyFont="1"/>
    <xf numFmtId="0" fontId="21" fillId="0" borderId="0" xfId="0" applyFont="1" applyAlignment="1">
      <alignment wrapText="1"/>
    </xf>
    <xf numFmtId="164" fontId="21" fillId="0" borderId="0" xfId="0" applyNumberFormat="1" applyFont="1"/>
    <xf numFmtId="0" fontId="21" fillId="38" borderId="0" xfId="0" applyFont="1" applyFill="1"/>
    <xf numFmtId="44" fontId="21" fillId="38" borderId="0" xfId="28" applyFont="1" applyFill="1"/>
    <xf numFmtId="3" fontId="21" fillId="0" borderId="0" xfId="0" applyNumberFormat="1" applyFont="1"/>
    <xf numFmtId="8" fontId="22" fillId="0" borderId="0" xfId="0" applyNumberFormat="1" applyFont="1"/>
    <xf numFmtId="44" fontId="22" fillId="0" borderId="0" xfId="0" applyNumberFormat="1" applyFont="1"/>
    <xf numFmtId="8" fontId="0" fillId="0" borderId="0" xfId="0" applyNumberFormat="1" applyFill="1" applyBorder="1" applyAlignment="1"/>
    <xf numFmtId="44" fontId="0" fillId="0" borderId="4" xfId="0" applyNumberFormat="1" applyFill="1" applyBorder="1" applyAlignment="1"/>
    <xf numFmtId="0" fontId="23" fillId="2" borderId="3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0" fillId="39" borderId="0" xfId="0" applyFill="1" applyBorder="1" applyAlignment="1"/>
    <xf numFmtId="44" fontId="0" fillId="39" borderId="0" xfId="0" applyNumberFormat="1" applyFill="1" applyBorder="1" applyAlignment="1"/>
    <xf numFmtId="0" fontId="2" fillId="0" borderId="0" xfId="0" applyFont="1" applyFill="1" applyBorder="1" applyAlignment="1">
      <alignment vertical="top" wrapText="1"/>
    </xf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G18"/>
  <sheetViews>
    <sheetView showGridLines="0" workbookViewId="0">
      <selection activeCell="F18" sqref="F18"/>
    </sheetView>
  </sheetViews>
  <sheetFormatPr defaultRowHeight="12.75" outlineLevelRow="1" outlineLevelCol="1" x14ac:dyDescent="0.2"/>
  <cols>
    <col min="3" max="3" width="13.42578125" bestFit="1" customWidth="1"/>
    <col min="4" max="7" width="13.28515625" bestFit="1" customWidth="1" outlineLevel="1"/>
  </cols>
  <sheetData>
    <row r="1" spans="2:7" ht="13.5" thickBot="1" x14ac:dyDescent="0.25"/>
    <row r="2" spans="2:7" ht="15" x14ac:dyDescent="0.25">
      <c r="B2" s="19" t="s">
        <v>28</v>
      </c>
      <c r="C2" s="19"/>
      <c r="D2" s="4"/>
      <c r="E2" s="4"/>
      <c r="F2" s="4"/>
      <c r="G2" s="4"/>
    </row>
    <row r="3" spans="2:7" ht="15" collapsed="1" x14ac:dyDescent="0.25">
      <c r="B3" s="18"/>
      <c r="C3" s="18"/>
      <c r="D3" s="5" t="s">
        <v>30</v>
      </c>
      <c r="E3" s="5" t="s">
        <v>26</v>
      </c>
      <c r="F3" s="5" t="s">
        <v>27</v>
      </c>
      <c r="G3" s="5" t="s">
        <v>25</v>
      </c>
    </row>
    <row r="4" spans="2:7" ht="67.5" hidden="1" outlineLevel="1" x14ac:dyDescent="0.2">
      <c r="B4" s="20"/>
      <c r="C4" s="20"/>
      <c r="D4" s="1"/>
      <c r="E4" s="25" t="s">
        <v>40</v>
      </c>
      <c r="F4" s="25" t="s">
        <v>41</v>
      </c>
      <c r="G4" s="25" t="s">
        <v>41</v>
      </c>
    </row>
    <row r="5" spans="2:7" x14ac:dyDescent="0.2">
      <c r="B5" s="21" t="s">
        <v>29</v>
      </c>
      <c r="C5" s="21"/>
      <c r="D5" s="3"/>
      <c r="E5" s="3"/>
      <c r="F5" s="3"/>
      <c r="G5" s="3"/>
    </row>
    <row r="6" spans="2:7" outlineLevel="1" x14ac:dyDescent="0.2">
      <c r="B6" s="20"/>
      <c r="C6" s="20" t="s">
        <v>1</v>
      </c>
      <c r="D6" s="1">
        <v>12000</v>
      </c>
      <c r="E6" s="23">
        <v>20000</v>
      </c>
      <c r="F6" s="23">
        <v>10000</v>
      </c>
      <c r="G6" s="23">
        <v>5000</v>
      </c>
    </row>
    <row r="7" spans="2:7" outlineLevel="1" x14ac:dyDescent="0.2">
      <c r="B7" s="20"/>
      <c r="C7" s="20" t="s">
        <v>18</v>
      </c>
      <c r="D7" s="1">
        <v>0.05</v>
      </c>
      <c r="E7" s="23">
        <v>0.2</v>
      </c>
      <c r="F7" s="23">
        <v>0.1</v>
      </c>
      <c r="G7" s="23">
        <v>0.02</v>
      </c>
    </row>
    <row r="8" spans="2:7" outlineLevel="1" x14ac:dyDescent="0.2">
      <c r="B8" s="20"/>
      <c r="C8" s="20" t="s">
        <v>3</v>
      </c>
      <c r="D8" s="2">
        <v>7.5</v>
      </c>
      <c r="E8" s="24">
        <v>10</v>
      </c>
      <c r="F8" s="24">
        <v>7.5</v>
      </c>
      <c r="G8" s="24">
        <v>5</v>
      </c>
    </row>
    <row r="9" spans="2:7" x14ac:dyDescent="0.2">
      <c r="B9" s="21" t="s">
        <v>31</v>
      </c>
      <c r="C9" s="21"/>
      <c r="D9" s="3"/>
      <c r="E9" s="3"/>
      <c r="F9" s="3"/>
      <c r="G9" s="3"/>
    </row>
    <row r="10" spans="2:7" outlineLevel="1" x14ac:dyDescent="0.2">
      <c r="B10" s="20"/>
      <c r="C10" s="20" t="s">
        <v>19</v>
      </c>
      <c r="D10" s="16">
        <v>35492.077761843699</v>
      </c>
      <c r="E10" s="16">
        <v>226892.66832071301</v>
      </c>
      <c r="F10" s="16">
        <v>32063.826429235301</v>
      </c>
      <c r="G10" s="16">
        <v>-13345.7475084206</v>
      </c>
    </row>
    <row r="11" spans="2:7" outlineLevel="1" x14ac:dyDescent="0.2">
      <c r="B11" s="20"/>
      <c r="C11" s="20" t="s">
        <v>20</v>
      </c>
      <c r="D11" s="2">
        <v>10800</v>
      </c>
      <c r="E11" s="2">
        <v>48000</v>
      </c>
      <c r="F11" s="2">
        <v>9000</v>
      </c>
      <c r="G11" s="2">
        <v>-3000</v>
      </c>
    </row>
    <row r="12" spans="2:7" outlineLevel="1" x14ac:dyDescent="0.2">
      <c r="B12" s="20"/>
      <c r="C12" s="20" t="s">
        <v>21</v>
      </c>
      <c r="D12" s="2">
        <v>10773</v>
      </c>
      <c r="E12" s="2">
        <v>57600</v>
      </c>
      <c r="F12" s="2">
        <v>9404.9999999999909</v>
      </c>
      <c r="G12" s="2">
        <v>-3519</v>
      </c>
    </row>
    <row r="13" spans="2:7" outlineLevel="1" x14ac:dyDescent="0.2">
      <c r="B13" s="20"/>
      <c r="C13" s="20" t="s">
        <v>22</v>
      </c>
      <c r="D13" s="2">
        <v>10650.8115</v>
      </c>
      <c r="E13" s="2">
        <v>69016.320000000007</v>
      </c>
      <c r="F13" s="2">
        <v>9741.1049999999905</v>
      </c>
      <c r="G13" s="2">
        <v>-4090.3326000000002</v>
      </c>
    </row>
    <row r="14" spans="2:7" outlineLevel="1" x14ac:dyDescent="0.2">
      <c r="B14" s="20"/>
      <c r="C14" s="20" t="s">
        <v>23</v>
      </c>
      <c r="D14" s="2">
        <v>10416.145367249999</v>
      </c>
      <c r="E14" s="2">
        <v>82560.798720000006</v>
      </c>
      <c r="F14" s="2">
        <v>9980.1241649999902</v>
      </c>
      <c r="G14" s="2">
        <v>-4718.4968847600003</v>
      </c>
    </row>
    <row r="15" spans="2:7" ht="13.5" outlineLevel="1" thickBot="1" x14ac:dyDescent="0.25">
      <c r="B15" s="22"/>
      <c r="C15" s="22" t="s">
        <v>24</v>
      </c>
      <c r="D15" s="17">
        <v>10049.326449505899</v>
      </c>
      <c r="E15" s="17">
        <v>98588.497489920002</v>
      </c>
      <c r="F15" s="17">
        <v>10087.167969945</v>
      </c>
      <c r="G15" s="17">
        <v>-5408.3510176480604</v>
      </c>
    </row>
    <row r="16" spans="2:7" x14ac:dyDescent="0.2">
      <c r="B16" t="s">
        <v>32</v>
      </c>
    </row>
    <row r="17" spans="2:2" x14ac:dyDescent="0.2">
      <c r="B17" t="s">
        <v>33</v>
      </c>
    </row>
    <row r="18" spans="2:2" x14ac:dyDescent="0.2">
      <c r="B18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20" zoomScaleNormal="120" workbookViewId="0">
      <selection activeCell="G10" sqref="G10"/>
    </sheetView>
  </sheetViews>
  <sheetFormatPr defaultRowHeight="12.75" x14ac:dyDescent="0.2"/>
  <cols>
    <col min="1" max="1" width="16" style="6" customWidth="1"/>
    <col min="2" max="2" width="12.42578125" style="6" customWidth="1"/>
    <col min="3" max="3" width="14" style="6" customWidth="1"/>
    <col min="4" max="4" width="16" style="6" customWidth="1"/>
    <col min="5" max="6" width="13.140625" style="6" customWidth="1"/>
    <col min="7" max="7" width="19" style="6" customWidth="1"/>
    <col min="8" max="8" width="16.7109375" style="6" customWidth="1"/>
    <col min="9" max="16384" width="9.140625" style="6"/>
  </cols>
  <sheetData>
    <row r="1" spans="1:10" x14ac:dyDescent="0.2">
      <c r="B1" s="6" t="s">
        <v>14</v>
      </c>
      <c r="C1" s="6">
        <v>0.4</v>
      </c>
      <c r="E1" s="6" t="s">
        <v>38</v>
      </c>
    </row>
    <row r="2" spans="1:10" ht="38.25" x14ac:dyDescent="0.2">
      <c r="B2" s="6" t="s">
        <v>1</v>
      </c>
      <c r="C2" s="11">
        <v>5000</v>
      </c>
      <c r="H2" s="9" t="s">
        <v>35</v>
      </c>
      <c r="I2" s="9" t="s">
        <v>36</v>
      </c>
      <c r="J2" s="9" t="s">
        <v>37</v>
      </c>
    </row>
    <row r="3" spans="1:10" x14ac:dyDescent="0.2">
      <c r="B3" s="6" t="s">
        <v>2</v>
      </c>
      <c r="C3" s="11">
        <v>0.02</v>
      </c>
      <c r="G3" s="6" t="s">
        <v>26</v>
      </c>
      <c r="H3" s="13">
        <v>20000</v>
      </c>
      <c r="I3" s="6">
        <v>0.2</v>
      </c>
      <c r="J3" s="10">
        <v>10</v>
      </c>
    </row>
    <row r="4" spans="1:10" x14ac:dyDescent="0.2">
      <c r="B4" s="6" t="s">
        <v>3</v>
      </c>
      <c r="C4" s="12">
        <v>5</v>
      </c>
      <c r="G4" s="6" t="s">
        <v>27</v>
      </c>
      <c r="H4" s="13">
        <v>10000</v>
      </c>
      <c r="I4" s="6">
        <v>0.1</v>
      </c>
      <c r="J4" s="10">
        <v>7.5</v>
      </c>
    </row>
    <row r="5" spans="1:10" x14ac:dyDescent="0.2">
      <c r="B5" s="6" t="s">
        <v>4</v>
      </c>
      <c r="C5" s="7">
        <v>6</v>
      </c>
      <c r="G5" s="6" t="s">
        <v>25</v>
      </c>
      <c r="H5" s="13">
        <v>5000</v>
      </c>
      <c r="I5" s="6">
        <v>0.02</v>
      </c>
      <c r="J5" s="10">
        <v>5</v>
      </c>
    </row>
    <row r="6" spans="1:10" x14ac:dyDescent="0.2">
      <c r="B6" s="6" t="s">
        <v>5</v>
      </c>
      <c r="C6" s="6">
        <v>0.15</v>
      </c>
    </row>
    <row r="7" spans="1:10" x14ac:dyDescent="0.2">
      <c r="B7" s="6" t="s">
        <v>12</v>
      </c>
      <c r="C7" s="6">
        <v>0.05</v>
      </c>
      <c r="G7" s="6" t="s">
        <v>39</v>
      </c>
    </row>
    <row r="8" spans="1:10" x14ac:dyDescent="0.2">
      <c r="B8" s="6" t="s">
        <v>13</v>
      </c>
      <c r="C8" s="6">
        <v>0.03</v>
      </c>
    </row>
    <row r="9" spans="1:10" x14ac:dyDescent="0.2">
      <c r="A9" s="6" t="s">
        <v>0</v>
      </c>
      <c r="B9" s="6">
        <v>1</v>
      </c>
      <c r="C9" s="6">
        <v>2</v>
      </c>
      <c r="D9" s="6">
        <v>3</v>
      </c>
      <c r="E9" s="6">
        <v>4</v>
      </c>
      <c r="F9" s="6">
        <v>5</v>
      </c>
    </row>
    <row r="10" spans="1:10" x14ac:dyDescent="0.2">
      <c r="A10" s="6" t="s">
        <v>7</v>
      </c>
      <c r="B10" s="6">
        <f>Year1sales</f>
        <v>5000</v>
      </c>
      <c r="C10" s="6">
        <f>B10*(1+Sales_growth)</f>
        <v>5100</v>
      </c>
      <c r="D10" s="6">
        <f>C10*(1+Sales_growth)</f>
        <v>5202</v>
      </c>
      <c r="E10" s="6">
        <f>D10*(1+Sales_growth)</f>
        <v>5306.04</v>
      </c>
      <c r="F10" s="6">
        <f>E10*(1+Sales_growth)</f>
        <v>5412.1607999999997</v>
      </c>
    </row>
    <row r="11" spans="1:10" x14ac:dyDescent="0.2">
      <c r="A11" s="6" t="s">
        <v>15</v>
      </c>
      <c r="B11" s="7">
        <f>Year1price</f>
        <v>5</v>
      </c>
      <c r="C11" s="7">
        <f>B11*(1+pricegrowth)</f>
        <v>5.15</v>
      </c>
      <c r="D11" s="7">
        <f>C11*(1+pricegrowth)</f>
        <v>5.3045000000000009</v>
      </c>
      <c r="E11" s="7">
        <f>D11*(1+pricegrowth)</f>
        <v>5.4636350000000009</v>
      </c>
      <c r="F11" s="7">
        <f>E11*(1+pricegrowth)</f>
        <v>5.6275440500000009</v>
      </c>
    </row>
    <row r="12" spans="1:10" x14ac:dyDescent="0.2">
      <c r="A12" s="6" t="s">
        <v>16</v>
      </c>
      <c r="B12" s="7">
        <f>Year1cost</f>
        <v>6</v>
      </c>
      <c r="C12" s="7">
        <f>B12*(1+costgrowth)</f>
        <v>6.3000000000000007</v>
      </c>
      <c r="D12" s="7">
        <f>C12*(1+costgrowth)</f>
        <v>6.6150000000000011</v>
      </c>
      <c r="E12" s="7">
        <f>D12*(1+costgrowth)</f>
        <v>6.9457500000000012</v>
      </c>
      <c r="F12" s="7">
        <f>E12*(1+costgrowth)</f>
        <v>7.2930375000000014</v>
      </c>
      <c r="H12" s="10"/>
    </row>
    <row r="13" spans="1:10" x14ac:dyDescent="0.2">
      <c r="A13" s="6" t="s">
        <v>8</v>
      </c>
      <c r="B13" s="8">
        <f>B11*B10</f>
        <v>25000</v>
      </c>
      <c r="C13" s="8">
        <f>C11*C10</f>
        <v>26265</v>
      </c>
      <c r="D13" s="8">
        <f>D11*D10</f>
        <v>27594.009000000005</v>
      </c>
      <c r="E13" s="8">
        <f>E11*E10</f>
        <v>28990.265855400005</v>
      </c>
      <c r="F13" s="8">
        <f>F11*F10</f>
        <v>30457.173307683242</v>
      </c>
    </row>
    <row r="14" spans="1:10" x14ac:dyDescent="0.2">
      <c r="A14" s="6" t="s">
        <v>9</v>
      </c>
      <c r="B14" s="8">
        <f>B10*B12</f>
        <v>30000</v>
      </c>
      <c r="C14" s="8">
        <f>C10*C12</f>
        <v>32130.000000000004</v>
      </c>
      <c r="D14" s="8">
        <f>D10*D12</f>
        <v>34411.230000000003</v>
      </c>
      <c r="E14" s="8">
        <f>E10*E12</f>
        <v>36854.427330000006</v>
      </c>
      <c r="F14" s="8">
        <f>F10*F12</f>
        <v>39471.091670430003</v>
      </c>
    </row>
    <row r="15" spans="1:10" x14ac:dyDescent="0.2">
      <c r="A15" s="6" t="s">
        <v>17</v>
      </c>
      <c r="B15" s="8">
        <f>B13-B14</f>
        <v>-5000</v>
      </c>
      <c r="C15" s="8">
        <f>C13-C14</f>
        <v>-5865.0000000000036</v>
      </c>
      <c r="D15" s="8">
        <f>D13-D14</f>
        <v>-6817.2209999999977</v>
      </c>
      <c r="E15" s="8">
        <f>E13-E14</f>
        <v>-7864.1614746000014</v>
      </c>
      <c r="F15" s="8">
        <f>F13-F14</f>
        <v>-9013.918362746761</v>
      </c>
    </row>
    <row r="16" spans="1:10" x14ac:dyDescent="0.2">
      <c r="A16" s="6" t="s">
        <v>10</v>
      </c>
      <c r="B16" s="8">
        <f>taxrate*B15</f>
        <v>-2000</v>
      </c>
      <c r="C16" s="8">
        <f>taxrate*C15</f>
        <v>-2346.0000000000014</v>
      </c>
      <c r="D16" s="8">
        <f>taxrate*D15</f>
        <v>-2726.8883999999994</v>
      </c>
      <c r="E16" s="8">
        <f>taxrate*E15</f>
        <v>-3145.6645898400006</v>
      </c>
      <c r="F16" s="8">
        <f>taxrate*F15</f>
        <v>-3605.5673450987047</v>
      </c>
    </row>
    <row r="17" spans="1:6" x14ac:dyDescent="0.2">
      <c r="A17" s="6" t="s">
        <v>11</v>
      </c>
      <c r="B17" s="15">
        <f>B15-B16</f>
        <v>-3000</v>
      </c>
      <c r="C17" s="15">
        <f>C15-C16</f>
        <v>-3519.0000000000023</v>
      </c>
      <c r="D17" s="15">
        <f>D15-D16</f>
        <v>-4090.3325999999984</v>
      </c>
      <c r="E17" s="15">
        <f>E15-E16</f>
        <v>-4718.4968847600012</v>
      </c>
      <c r="F17" s="15">
        <f>F15-F16</f>
        <v>-5408.3510176480559</v>
      </c>
    </row>
    <row r="19" spans="1:6" x14ac:dyDescent="0.2">
      <c r="A19" s="6" t="s">
        <v>6</v>
      </c>
      <c r="B19" s="14">
        <f>NPV(intrate,B17:F17)</f>
        <v>-13345.747508420634</v>
      </c>
    </row>
  </sheetData>
  <scenarios current="2" show="2" sqref="B19 B17:F17">
    <scenario name="Best" locked="1" count="3" user="tsadmin" comment="Created by tsadmin on 6/11/2015_x000a_Modified by tsadmin on 6/11/2015">
      <inputCells r="C2" val="20000"/>
      <inputCells r="C3" val="0.2"/>
      <inputCells r="C4" val="10" numFmtId="44"/>
    </scenario>
    <scenario name="Most Likely" locked="1" count="3" user="tsadmin" comment="Created by tsadmin on 6/11/2015">
      <inputCells r="C2" val="10000"/>
      <inputCells r="C3" val="0.1"/>
      <inputCells r="C4" val="7.5" numFmtId="44"/>
    </scenario>
    <scenario name="Worst" locked="1" count="3" user="tsadmin" comment="Created by tsadmin on 6/11/2015">
      <inputCells r="C2" val="5000"/>
      <inputCells r="C3" val="0.02"/>
      <inputCells r="C4" val="5" numFmtId="44"/>
    </scenario>
  </scenario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87926FB-6EE2-4007-B4DC-A92545051648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FA8E0C-E6EC-4D7A-AF95-BE1CE20196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C5406-B5A6-425F-84C1-80646DA7C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Scenario Summary</vt:lpstr>
      <vt:lpstr>Original Model</vt:lpstr>
      <vt:lpstr>Sheet2</vt:lpstr>
      <vt:lpstr>Sheet3</vt:lpstr>
      <vt:lpstr>costgrowth</vt:lpstr>
      <vt:lpstr>intrate</vt:lpstr>
      <vt:lpstr>pricegrowth</vt:lpstr>
      <vt:lpstr>Sales_growth</vt:lpstr>
      <vt:lpstr>taxrate</vt:lpstr>
      <vt:lpstr>Year1cost</vt:lpstr>
      <vt:lpstr>Year1price</vt:lpstr>
      <vt:lpstr>Year1sales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cp:revision/>
  <dcterms:created xsi:type="dcterms:W3CDTF">2006-12-28T14:57:14Z</dcterms:created>
  <dcterms:modified xsi:type="dcterms:W3CDTF">2015-06-11T18:00:14Z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