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ston\Documents\videos\"/>
    </mc:Choice>
  </mc:AlternateContent>
  <bookViews>
    <workbookView xWindow="0" yWindow="0" windowWidth="20490" windowHeight="7620"/>
  </bookViews>
  <sheets>
    <sheet name="Coca Cola" sheetId="1" r:id="rId1"/>
    <sheet name="Microsoft" sheetId="8" r:id="rId2"/>
    <sheet name="Target" sheetId="13" r:id="rId3"/>
    <sheet name="Pepsico" sheetId="11" r:id="rId4"/>
    <sheet name="LUV" sheetId="12" r:id="rId5"/>
    <sheet name="IBM" sheetId="9" r:id="rId6"/>
    <sheet name="WMT" sheetId="10" r:id="rId7"/>
  </sheets>
  <definedNames>
    <definedName name="finalgrowthrate" localSheetId="5">IBM!$F$5</definedName>
    <definedName name="finalgrowthrate" localSheetId="4">LUV!$F$5</definedName>
    <definedName name="finalgrowthrate" localSheetId="1">Microsoft!$F$5</definedName>
    <definedName name="finalgrowthrate" localSheetId="3">Pepsico!$F$5</definedName>
    <definedName name="finalgrowthrate" localSheetId="2">Target!$F$5</definedName>
    <definedName name="finalgrowthrate" localSheetId="6">WMT!$F$5</definedName>
    <definedName name="finalgrowthrate">'Coca Cola'!$F$5</definedName>
    <definedName name="firstgrowthrate" localSheetId="5">IBM!$F$4</definedName>
    <definedName name="firstgrowthrate" localSheetId="4">LUV!$F$4</definedName>
    <definedName name="firstgrowthrate" localSheetId="1">Microsoft!$F$4</definedName>
    <definedName name="firstgrowthrate" localSheetId="3">Pepsico!$F$4</definedName>
    <definedName name="firstgrowthrate" localSheetId="2">Target!$F$4</definedName>
    <definedName name="firstgrowthrate" localSheetId="6">WMT!$F$4</definedName>
    <definedName name="firstgrowthrate">'Coca Cola'!$F$4</definedName>
    <definedName name="Lastyearcashflow" localSheetId="5">IBM!$F$3</definedName>
    <definedName name="Lastyearcashflow" localSheetId="4">LUV!$F$3</definedName>
    <definedName name="Lastyearcashflow" localSheetId="1">Microsoft!$F$3</definedName>
    <definedName name="Lastyearcashflow" localSheetId="3">Pepsico!$F$3</definedName>
    <definedName name="Lastyearcashflow" localSheetId="2">Target!$F$3</definedName>
    <definedName name="Lastyearcashflow" localSheetId="6">WMT!$F$3</definedName>
    <definedName name="Lastyearcashflow">'Coca Cola'!$F$3</definedName>
    <definedName name="wacc" localSheetId="5">IBM!$F$7</definedName>
    <definedName name="wacc" localSheetId="4">LUV!$F$7</definedName>
    <definedName name="wacc" localSheetId="1">Microsoft!$F$7</definedName>
    <definedName name="wacc" localSheetId="3">Pepsico!$F$7</definedName>
    <definedName name="wacc" localSheetId="2">Target!$F$7</definedName>
    <definedName name="wacc" localSheetId="6">WMT!$F$7</definedName>
    <definedName name="wacc">'Coca Cola'!$F$7</definedName>
    <definedName name="yearsinitialgrowth" localSheetId="5">IBM!$F$6</definedName>
    <definedName name="yearsinitialgrowth" localSheetId="4">LUV!$F$6</definedName>
    <definedName name="yearsinitialgrowth" localSheetId="1">Microsoft!$F$6</definedName>
    <definedName name="yearsinitialgrowth" localSheetId="3">Pepsico!$F$6</definedName>
    <definedName name="yearsinitialgrowth" localSheetId="2">Target!$F$6</definedName>
    <definedName name="yearsinitialgrowth" localSheetId="6">WMT!$F$6</definedName>
    <definedName name="yearsinitialgrowth">'Coca Cola'!$F$6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K8" i="13" l="1"/>
  <c r="K7" i="13"/>
  <c r="F259" i="13"/>
  <c r="F258" i="13"/>
  <c r="F257" i="13"/>
  <c r="F256" i="13"/>
  <c r="F255" i="13"/>
  <c r="F254" i="13"/>
  <c r="F253" i="13"/>
  <c r="F252" i="13"/>
  <c r="F251" i="13"/>
  <c r="F250" i="13"/>
  <c r="F249" i="13"/>
  <c r="F248" i="13"/>
  <c r="F247" i="13"/>
  <c r="F246" i="13"/>
  <c r="F245" i="13"/>
  <c r="F244" i="13"/>
  <c r="F243" i="13"/>
  <c r="F242" i="13"/>
  <c r="F241" i="13"/>
  <c r="F240" i="13"/>
  <c r="F239" i="13"/>
  <c r="F238" i="13"/>
  <c r="F237" i="13"/>
  <c r="F236" i="13"/>
  <c r="F235" i="13"/>
  <c r="F234" i="13"/>
  <c r="F233" i="13"/>
  <c r="F232" i="13"/>
  <c r="F231" i="13"/>
  <c r="F230" i="13"/>
  <c r="F229" i="13"/>
  <c r="F228" i="13"/>
  <c r="F227" i="13"/>
  <c r="F226" i="13"/>
  <c r="F225" i="13"/>
  <c r="F224" i="13"/>
  <c r="F223" i="13"/>
  <c r="F222" i="13"/>
  <c r="F221" i="13"/>
  <c r="F220" i="13"/>
  <c r="F219" i="13"/>
  <c r="F218" i="13"/>
  <c r="F217" i="13"/>
  <c r="F216" i="13"/>
  <c r="F215" i="13"/>
  <c r="F214" i="13"/>
  <c r="F213" i="13"/>
  <c r="F212" i="13"/>
  <c r="F211" i="13"/>
  <c r="F210" i="13"/>
  <c r="F209" i="13"/>
  <c r="F208" i="13"/>
  <c r="F207" i="13"/>
  <c r="F206" i="13"/>
  <c r="F205" i="13"/>
  <c r="F204" i="13"/>
  <c r="F203" i="13"/>
  <c r="F202" i="13"/>
  <c r="F201" i="13"/>
  <c r="F200" i="13"/>
  <c r="F199" i="13"/>
  <c r="F198" i="13"/>
  <c r="F197" i="13"/>
  <c r="F196" i="13"/>
  <c r="F195" i="13"/>
  <c r="F194" i="13"/>
  <c r="F193" i="13"/>
  <c r="F192" i="13"/>
  <c r="F191" i="13"/>
  <c r="F190" i="13"/>
  <c r="F189" i="13"/>
  <c r="F188" i="13"/>
  <c r="F187" i="13"/>
  <c r="F186" i="13"/>
  <c r="F185" i="13"/>
  <c r="F184" i="13"/>
  <c r="F183" i="13"/>
  <c r="F182" i="13"/>
  <c r="F181" i="13"/>
  <c r="F180" i="13"/>
  <c r="F179" i="13"/>
  <c r="F178" i="13"/>
  <c r="F177" i="13"/>
  <c r="F176" i="13"/>
  <c r="F175" i="13"/>
  <c r="F174" i="13"/>
  <c r="F173" i="13"/>
  <c r="F172" i="13"/>
  <c r="F171" i="13"/>
  <c r="F170" i="13"/>
  <c r="F169" i="13"/>
  <c r="F168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I10" i="13"/>
  <c r="F10" i="13"/>
  <c r="E10" i="13"/>
  <c r="I11" i="13"/>
  <c r="F3" i="13"/>
  <c r="K8" i="12"/>
  <c r="I11" i="12" s="1"/>
  <c r="K7" i="12"/>
  <c r="F259" i="12"/>
  <c r="F258" i="12"/>
  <c r="F257" i="12"/>
  <c r="F256" i="12"/>
  <c r="F255" i="12"/>
  <c r="F254" i="12"/>
  <c r="F253" i="12"/>
  <c r="F252" i="12"/>
  <c r="F251" i="12"/>
  <c r="F250" i="12"/>
  <c r="F249" i="12"/>
  <c r="F248" i="12"/>
  <c r="F247" i="12"/>
  <c r="F246" i="12"/>
  <c r="F245" i="12"/>
  <c r="F244" i="12"/>
  <c r="F243" i="12"/>
  <c r="F242" i="12"/>
  <c r="F241" i="12"/>
  <c r="F240" i="12"/>
  <c r="F239" i="12"/>
  <c r="F238" i="12"/>
  <c r="F237" i="12"/>
  <c r="F236" i="12"/>
  <c r="F235" i="12"/>
  <c r="F234" i="12"/>
  <c r="F233" i="12"/>
  <c r="F232" i="12"/>
  <c r="F231" i="12"/>
  <c r="F230" i="12"/>
  <c r="F229" i="12"/>
  <c r="F228" i="12"/>
  <c r="F227" i="12"/>
  <c r="F226" i="12"/>
  <c r="F225" i="12"/>
  <c r="F224" i="12"/>
  <c r="F223" i="12"/>
  <c r="F222" i="12"/>
  <c r="F221" i="12"/>
  <c r="F220" i="12"/>
  <c r="F219" i="12"/>
  <c r="F218" i="12"/>
  <c r="F217" i="12"/>
  <c r="F216" i="12"/>
  <c r="F215" i="12"/>
  <c r="F214" i="12"/>
  <c r="F213" i="12"/>
  <c r="F212" i="12"/>
  <c r="F211" i="12"/>
  <c r="F210" i="12"/>
  <c r="F209" i="12"/>
  <c r="F208" i="12"/>
  <c r="F207" i="12"/>
  <c r="F206" i="12"/>
  <c r="F205" i="12"/>
  <c r="F204" i="12"/>
  <c r="F203" i="12"/>
  <c r="F202" i="12"/>
  <c r="F201" i="12"/>
  <c r="F200" i="12"/>
  <c r="F199" i="12"/>
  <c r="F198" i="12"/>
  <c r="F197" i="12"/>
  <c r="F196" i="12"/>
  <c r="F195" i="12"/>
  <c r="F194" i="12"/>
  <c r="F193" i="12"/>
  <c r="F192" i="12"/>
  <c r="F191" i="12"/>
  <c r="F190" i="12"/>
  <c r="F189" i="12"/>
  <c r="F188" i="12"/>
  <c r="F187" i="12"/>
  <c r="F186" i="12"/>
  <c r="F185" i="12"/>
  <c r="F184" i="12"/>
  <c r="F183" i="12"/>
  <c r="F182" i="12"/>
  <c r="F181" i="12"/>
  <c r="F180" i="12"/>
  <c r="F179" i="12"/>
  <c r="F178" i="12"/>
  <c r="F177" i="12"/>
  <c r="F176" i="12"/>
  <c r="F175" i="12"/>
  <c r="F174" i="12"/>
  <c r="F173" i="12"/>
  <c r="F172" i="12"/>
  <c r="F171" i="12"/>
  <c r="F170" i="12"/>
  <c r="F169" i="12"/>
  <c r="F168" i="12"/>
  <c r="F167" i="12"/>
  <c r="F166" i="12"/>
  <c r="F165" i="12"/>
  <c r="F164" i="12"/>
  <c r="F163" i="12"/>
  <c r="F162" i="12"/>
  <c r="F161" i="12"/>
  <c r="F160" i="12"/>
  <c r="F159" i="12"/>
  <c r="F158" i="12"/>
  <c r="F157" i="12"/>
  <c r="F156" i="12"/>
  <c r="F155" i="12"/>
  <c r="F154" i="12"/>
  <c r="F153" i="12"/>
  <c r="F152" i="12"/>
  <c r="F151" i="12"/>
  <c r="F150" i="12"/>
  <c r="F149" i="12"/>
  <c r="F148" i="12"/>
  <c r="F147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F126" i="12"/>
  <c r="F125" i="12"/>
  <c r="F124" i="12"/>
  <c r="F123" i="12"/>
  <c r="F122" i="12"/>
  <c r="F121" i="12"/>
  <c r="F120" i="12"/>
  <c r="F119" i="12"/>
  <c r="F118" i="12"/>
  <c r="F117" i="12"/>
  <c r="F116" i="12"/>
  <c r="F115" i="12"/>
  <c r="F114" i="12"/>
  <c r="F113" i="12"/>
  <c r="F112" i="12"/>
  <c r="F111" i="12"/>
  <c r="F110" i="12"/>
  <c r="F109" i="12"/>
  <c r="F108" i="12"/>
  <c r="F107" i="12"/>
  <c r="F106" i="12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I10" i="12"/>
  <c r="F10" i="12"/>
  <c r="E10" i="12"/>
  <c r="F3" i="12"/>
  <c r="E11" i="12" s="1"/>
  <c r="E12" i="12" s="1"/>
  <c r="K8" i="11"/>
  <c r="K7" i="11"/>
  <c r="F259" i="11"/>
  <c r="F258" i="11"/>
  <c r="F257" i="11"/>
  <c r="F256" i="11"/>
  <c r="F255" i="11"/>
  <c r="F254" i="11"/>
  <c r="F253" i="11"/>
  <c r="F252" i="11"/>
  <c r="F251" i="11"/>
  <c r="F250" i="11"/>
  <c r="F249" i="11"/>
  <c r="F248" i="11"/>
  <c r="F247" i="11"/>
  <c r="F246" i="11"/>
  <c r="F245" i="11"/>
  <c r="F244" i="11"/>
  <c r="F243" i="11"/>
  <c r="F242" i="11"/>
  <c r="F241" i="11"/>
  <c r="F240" i="11"/>
  <c r="F239" i="11"/>
  <c r="F238" i="11"/>
  <c r="F237" i="11"/>
  <c r="F236" i="11"/>
  <c r="F235" i="11"/>
  <c r="F234" i="11"/>
  <c r="F233" i="11"/>
  <c r="F232" i="11"/>
  <c r="F231" i="11"/>
  <c r="F230" i="11"/>
  <c r="F229" i="11"/>
  <c r="F228" i="11"/>
  <c r="F227" i="11"/>
  <c r="F226" i="11"/>
  <c r="F225" i="11"/>
  <c r="F224" i="11"/>
  <c r="F223" i="11"/>
  <c r="F222" i="11"/>
  <c r="F221" i="11"/>
  <c r="F220" i="11"/>
  <c r="F219" i="11"/>
  <c r="F218" i="11"/>
  <c r="F217" i="11"/>
  <c r="F216" i="11"/>
  <c r="F215" i="11"/>
  <c r="F214" i="11"/>
  <c r="F213" i="11"/>
  <c r="F212" i="11"/>
  <c r="F211" i="11"/>
  <c r="F210" i="11"/>
  <c r="F209" i="11"/>
  <c r="F208" i="11"/>
  <c r="F207" i="11"/>
  <c r="F206" i="11"/>
  <c r="F205" i="11"/>
  <c r="F204" i="11"/>
  <c r="F203" i="11"/>
  <c r="F202" i="11"/>
  <c r="F201" i="11"/>
  <c r="F200" i="11"/>
  <c r="F199" i="11"/>
  <c r="F198" i="11"/>
  <c r="F197" i="11"/>
  <c r="F196" i="11"/>
  <c r="F195" i="11"/>
  <c r="F194" i="11"/>
  <c r="F193" i="11"/>
  <c r="F192" i="11"/>
  <c r="F191" i="11"/>
  <c r="F190" i="11"/>
  <c r="F189" i="11"/>
  <c r="F188" i="11"/>
  <c r="F187" i="11"/>
  <c r="F186" i="11"/>
  <c r="F185" i="11"/>
  <c r="F184" i="11"/>
  <c r="F183" i="11"/>
  <c r="F182" i="11"/>
  <c r="F181" i="11"/>
  <c r="F180" i="11"/>
  <c r="F179" i="11"/>
  <c r="F178" i="11"/>
  <c r="F177" i="11"/>
  <c r="F176" i="11"/>
  <c r="F175" i="11"/>
  <c r="F174" i="11"/>
  <c r="F173" i="11"/>
  <c r="F172" i="11"/>
  <c r="F171" i="11"/>
  <c r="F170" i="11"/>
  <c r="F169" i="11"/>
  <c r="F168" i="11"/>
  <c r="F167" i="11"/>
  <c r="F166" i="11"/>
  <c r="F165" i="11"/>
  <c r="F164" i="11"/>
  <c r="F163" i="11"/>
  <c r="F162" i="11"/>
  <c r="F161" i="11"/>
  <c r="F160" i="11"/>
  <c r="F159" i="11"/>
  <c r="F158" i="11"/>
  <c r="F157" i="11"/>
  <c r="F156" i="11"/>
  <c r="F155" i="11"/>
  <c r="F154" i="11"/>
  <c r="F153" i="11"/>
  <c r="F152" i="11"/>
  <c r="F151" i="11"/>
  <c r="F150" i="11"/>
  <c r="F149" i="11"/>
  <c r="F148" i="1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F132" i="11"/>
  <c r="F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F115" i="11"/>
  <c r="F114" i="1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K32" i="11"/>
  <c r="F32" i="11"/>
  <c r="N31" i="11"/>
  <c r="K31" i="11"/>
  <c r="F31" i="11"/>
  <c r="N30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I11" i="11"/>
  <c r="F11" i="11"/>
  <c r="F10" i="11"/>
  <c r="E10" i="11"/>
  <c r="I10" i="11"/>
  <c r="F3" i="11"/>
  <c r="K8" i="10"/>
  <c r="K7" i="10"/>
  <c r="F259" i="10"/>
  <c r="F258" i="10"/>
  <c r="F257" i="10"/>
  <c r="F256" i="10"/>
  <c r="F255" i="10"/>
  <c r="F254" i="10"/>
  <c r="F253" i="10"/>
  <c r="F252" i="10"/>
  <c r="F251" i="10"/>
  <c r="F250" i="10"/>
  <c r="F249" i="10"/>
  <c r="F248" i="10"/>
  <c r="F247" i="10"/>
  <c r="F246" i="10"/>
  <c r="F245" i="10"/>
  <c r="F244" i="10"/>
  <c r="F243" i="10"/>
  <c r="F242" i="10"/>
  <c r="F241" i="10"/>
  <c r="F240" i="10"/>
  <c r="F239" i="10"/>
  <c r="F238" i="10"/>
  <c r="F237" i="10"/>
  <c r="F236" i="10"/>
  <c r="F235" i="10"/>
  <c r="F234" i="10"/>
  <c r="F233" i="10"/>
  <c r="F232" i="10"/>
  <c r="F231" i="10"/>
  <c r="F230" i="10"/>
  <c r="F229" i="10"/>
  <c r="F228" i="10"/>
  <c r="F227" i="10"/>
  <c r="F226" i="10"/>
  <c r="F225" i="10"/>
  <c r="F224" i="10"/>
  <c r="F223" i="10"/>
  <c r="F222" i="10"/>
  <c r="F221" i="10"/>
  <c r="F220" i="10"/>
  <c r="F219" i="10"/>
  <c r="F218" i="10"/>
  <c r="F217" i="10"/>
  <c r="F216" i="10"/>
  <c r="F215" i="10"/>
  <c r="F214" i="10"/>
  <c r="F213" i="10"/>
  <c r="F212" i="10"/>
  <c r="F211" i="10"/>
  <c r="F210" i="10"/>
  <c r="F209" i="10"/>
  <c r="F208" i="10"/>
  <c r="F207" i="10"/>
  <c r="F206" i="10"/>
  <c r="F205" i="10"/>
  <c r="F204" i="10"/>
  <c r="F203" i="10"/>
  <c r="F202" i="10"/>
  <c r="F201" i="10"/>
  <c r="F200" i="10"/>
  <c r="F199" i="10"/>
  <c r="F198" i="10"/>
  <c r="F197" i="10"/>
  <c r="F196" i="10"/>
  <c r="F195" i="10"/>
  <c r="F194" i="10"/>
  <c r="F193" i="10"/>
  <c r="F192" i="10"/>
  <c r="F191" i="10"/>
  <c r="F190" i="10"/>
  <c r="F189" i="10"/>
  <c r="F188" i="10"/>
  <c r="F187" i="10"/>
  <c r="F186" i="10"/>
  <c r="F185" i="10"/>
  <c r="F184" i="10"/>
  <c r="F183" i="10"/>
  <c r="F182" i="10"/>
  <c r="F181" i="10"/>
  <c r="F180" i="10"/>
  <c r="F179" i="10"/>
  <c r="F178" i="10"/>
  <c r="F177" i="10"/>
  <c r="F176" i="10"/>
  <c r="F175" i="10"/>
  <c r="F174" i="10"/>
  <c r="F173" i="10"/>
  <c r="F172" i="10"/>
  <c r="F171" i="10"/>
  <c r="F170" i="10"/>
  <c r="F169" i="10"/>
  <c r="F168" i="10"/>
  <c r="F167" i="10"/>
  <c r="F166" i="10"/>
  <c r="F165" i="10"/>
  <c r="F164" i="10"/>
  <c r="F163" i="10"/>
  <c r="F162" i="10"/>
  <c r="F161" i="10"/>
  <c r="F160" i="10"/>
  <c r="F159" i="10"/>
  <c r="F158" i="10"/>
  <c r="F157" i="10"/>
  <c r="F156" i="10"/>
  <c r="F155" i="10"/>
  <c r="F154" i="10"/>
  <c r="F153" i="10"/>
  <c r="F152" i="10"/>
  <c r="F151" i="10"/>
  <c r="F150" i="10"/>
  <c r="F149" i="10"/>
  <c r="F148" i="10"/>
  <c r="F147" i="10"/>
  <c r="F146" i="10"/>
  <c r="F145" i="10"/>
  <c r="F144" i="10"/>
  <c r="F143" i="10"/>
  <c r="F142" i="10"/>
  <c r="F141" i="10"/>
  <c r="F140" i="10"/>
  <c r="F139" i="10"/>
  <c r="F138" i="10"/>
  <c r="F137" i="10"/>
  <c r="F136" i="10"/>
  <c r="F135" i="10"/>
  <c r="F134" i="10"/>
  <c r="F133" i="10"/>
  <c r="F132" i="10"/>
  <c r="F131" i="10"/>
  <c r="F130" i="10"/>
  <c r="F129" i="10"/>
  <c r="F128" i="10"/>
  <c r="F127" i="10"/>
  <c r="F126" i="10"/>
  <c r="F125" i="10"/>
  <c r="F124" i="10"/>
  <c r="F123" i="10"/>
  <c r="F122" i="10"/>
  <c r="F121" i="10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I10" i="10"/>
  <c r="F10" i="10"/>
  <c r="E10" i="10"/>
  <c r="I11" i="10"/>
  <c r="F3" i="10"/>
  <c r="K8" i="9"/>
  <c r="K7" i="9"/>
  <c r="F259" i="9"/>
  <c r="F258" i="9"/>
  <c r="F257" i="9"/>
  <c r="F256" i="9"/>
  <c r="F255" i="9"/>
  <c r="F254" i="9"/>
  <c r="F253" i="9"/>
  <c r="F252" i="9"/>
  <c r="F251" i="9"/>
  <c r="F250" i="9"/>
  <c r="F249" i="9"/>
  <c r="F248" i="9"/>
  <c r="F247" i="9"/>
  <c r="F246" i="9"/>
  <c r="F245" i="9"/>
  <c r="F244" i="9"/>
  <c r="F243" i="9"/>
  <c r="F242" i="9"/>
  <c r="F241" i="9"/>
  <c r="F240" i="9"/>
  <c r="F239" i="9"/>
  <c r="F238" i="9"/>
  <c r="F237" i="9"/>
  <c r="F236" i="9"/>
  <c r="F235" i="9"/>
  <c r="F234" i="9"/>
  <c r="F233" i="9"/>
  <c r="F232" i="9"/>
  <c r="F231" i="9"/>
  <c r="F230" i="9"/>
  <c r="F229" i="9"/>
  <c r="F228" i="9"/>
  <c r="F227" i="9"/>
  <c r="F226" i="9"/>
  <c r="F225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5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I10" i="9"/>
  <c r="F10" i="9"/>
  <c r="E10" i="9"/>
  <c r="I11" i="9"/>
  <c r="F3" i="9"/>
  <c r="F3" i="8"/>
  <c r="K8" i="8"/>
  <c r="K7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I10" i="8"/>
  <c r="F10" i="8"/>
  <c r="E10" i="8"/>
  <c r="I11" i="8"/>
  <c r="N31" i="1"/>
  <c r="N30" i="1"/>
  <c r="K32" i="1"/>
  <c r="K31" i="1"/>
  <c r="E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10" i="1"/>
  <c r="E11" i="1" s="1"/>
  <c r="I11" i="1"/>
  <c r="I10" i="1"/>
  <c r="E11" i="13" l="1"/>
  <c r="E12" i="13" s="1"/>
  <c r="E13" i="13" s="1"/>
  <c r="E14" i="13" s="1"/>
  <c r="E15" i="13" s="1"/>
  <c r="E16" i="13" s="1"/>
  <c r="E17" i="13" s="1"/>
  <c r="E18" i="13" s="1"/>
  <c r="E19" i="13" s="1"/>
  <c r="E20" i="13" s="1"/>
  <c r="E21" i="13" s="1"/>
  <c r="E22" i="13" s="1"/>
  <c r="E23" i="13" s="1"/>
  <c r="E24" i="13" s="1"/>
  <c r="E25" i="13" s="1"/>
  <c r="E26" i="13" s="1"/>
  <c r="E27" i="13" s="1"/>
  <c r="E28" i="13" s="1"/>
  <c r="E29" i="13" s="1"/>
  <c r="E30" i="13" s="1"/>
  <c r="E31" i="13" s="1"/>
  <c r="E32" i="13" s="1"/>
  <c r="E33" i="13" s="1"/>
  <c r="E34" i="13" s="1"/>
  <c r="E35" i="13" s="1"/>
  <c r="E36" i="13" s="1"/>
  <c r="E37" i="13" s="1"/>
  <c r="E38" i="13" s="1"/>
  <c r="E39" i="13" s="1"/>
  <c r="E40" i="13" s="1"/>
  <c r="E41" i="13" s="1"/>
  <c r="E42" i="13" s="1"/>
  <c r="E43" i="13" s="1"/>
  <c r="E44" i="13" s="1"/>
  <c r="E45" i="13" s="1"/>
  <c r="E46" i="13" s="1"/>
  <c r="E47" i="13" s="1"/>
  <c r="E48" i="13" s="1"/>
  <c r="E49" i="13" s="1"/>
  <c r="E50" i="13" s="1"/>
  <c r="E51" i="13" s="1"/>
  <c r="E52" i="13" s="1"/>
  <c r="E53" i="13" s="1"/>
  <c r="E54" i="13" s="1"/>
  <c r="E55" i="13" s="1"/>
  <c r="E56" i="13" s="1"/>
  <c r="E57" i="13" s="1"/>
  <c r="E58" i="13" s="1"/>
  <c r="E59" i="13" s="1"/>
  <c r="E60" i="13" s="1"/>
  <c r="E61" i="13" s="1"/>
  <c r="E62" i="13" s="1"/>
  <c r="E63" i="13" s="1"/>
  <c r="E64" i="13" s="1"/>
  <c r="E65" i="13" s="1"/>
  <c r="E66" i="13" s="1"/>
  <c r="E67" i="13" s="1"/>
  <c r="E68" i="13" s="1"/>
  <c r="E69" i="13" s="1"/>
  <c r="E70" i="13" s="1"/>
  <c r="E71" i="13" s="1"/>
  <c r="E72" i="13" s="1"/>
  <c r="E73" i="13" s="1"/>
  <c r="E74" i="13" s="1"/>
  <c r="E75" i="13" s="1"/>
  <c r="E76" i="13" s="1"/>
  <c r="E77" i="13" s="1"/>
  <c r="E78" i="13" s="1"/>
  <c r="E79" i="13" s="1"/>
  <c r="E80" i="13" s="1"/>
  <c r="E81" i="13" s="1"/>
  <c r="E82" i="13" s="1"/>
  <c r="E83" i="13" s="1"/>
  <c r="E84" i="13" s="1"/>
  <c r="E85" i="13" s="1"/>
  <c r="E86" i="13" s="1"/>
  <c r="E87" i="13" s="1"/>
  <c r="E88" i="13" s="1"/>
  <c r="E89" i="13" s="1"/>
  <c r="E90" i="13" s="1"/>
  <c r="E91" i="13" s="1"/>
  <c r="E92" i="13" s="1"/>
  <c r="E93" i="13" s="1"/>
  <c r="E94" i="13" s="1"/>
  <c r="E95" i="13" s="1"/>
  <c r="E96" i="13" s="1"/>
  <c r="E97" i="13" s="1"/>
  <c r="E98" i="13" s="1"/>
  <c r="E99" i="13" s="1"/>
  <c r="E100" i="13" s="1"/>
  <c r="E101" i="13" s="1"/>
  <c r="E102" i="13" s="1"/>
  <c r="E103" i="13" s="1"/>
  <c r="E104" i="13" s="1"/>
  <c r="E105" i="13" s="1"/>
  <c r="E106" i="13" s="1"/>
  <c r="E107" i="13" s="1"/>
  <c r="E108" i="13" s="1"/>
  <c r="E109" i="13" s="1"/>
  <c r="E110" i="13" s="1"/>
  <c r="E111" i="13" s="1"/>
  <c r="E112" i="13" s="1"/>
  <c r="E113" i="13" s="1"/>
  <c r="E114" i="13" s="1"/>
  <c r="E115" i="13" s="1"/>
  <c r="E116" i="13" s="1"/>
  <c r="E117" i="13" s="1"/>
  <c r="E118" i="13" s="1"/>
  <c r="E119" i="13" s="1"/>
  <c r="E120" i="13" s="1"/>
  <c r="E121" i="13" s="1"/>
  <c r="E122" i="13" s="1"/>
  <c r="E123" i="13" s="1"/>
  <c r="E124" i="13" s="1"/>
  <c r="E125" i="13" s="1"/>
  <c r="E126" i="13" s="1"/>
  <c r="E127" i="13" s="1"/>
  <c r="E128" i="13" s="1"/>
  <c r="E129" i="13" s="1"/>
  <c r="E130" i="13" s="1"/>
  <c r="E131" i="13" s="1"/>
  <c r="E132" i="13" s="1"/>
  <c r="E133" i="13" s="1"/>
  <c r="E134" i="13" s="1"/>
  <c r="E135" i="13" s="1"/>
  <c r="E136" i="13" s="1"/>
  <c r="E137" i="13" s="1"/>
  <c r="E138" i="13" s="1"/>
  <c r="E139" i="13" s="1"/>
  <c r="E140" i="13" s="1"/>
  <c r="E141" i="13" s="1"/>
  <c r="E142" i="13" s="1"/>
  <c r="E143" i="13" s="1"/>
  <c r="E144" i="13" s="1"/>
  <c r="E145" i="13" s="1"/>
  <c r="E146" i="13" s="1"/>
  <c r="E147" i="13" s="1"/>
  <c r="E148" i="13" s="1"/>
  <c r="E149" i="13" s="1"/>
  <c r="E150" i="13" s="1"/>
  <c r="E151" i="13" s="1"/>
  <c r="E152" i="13" s="1"/>
  <c r="E153" i="13" s="1"/>
  <c r="E154" i="13" s="1"/>
  <c r="E155" i="13" s="1"/>
  <c r="E156" i="13" s="1"/>
  <c r="E157" i="13" s="1"/>
  <c r="E158" i="13" s="1"/>
  <c r="E159" i="13" s="1"/>
  <c r="E160" i="13" s="1"/>
  <c r="E161" i="13" s="1"/>
  <c r="E162" i="13" s="1"/>
  <c r="E163" i="13" s="1"/>
  <c r="E164" i="13" s="1"/>
  <c r="E165" i="13" s="1"/>
  <c r="E166" i="13" s="1"/>
  <c r="E167" i="13" s="1"/>
  <c r="E168" i="13" s="1"/>
  <c r="E169" i="13" s="1"/>
  <c r="E170" i="13" s="1"/>
  <c r="E171" i="13" s="1"/>
  <c r="E172" i="13" s="1"/>
  <c r="E173" i="13" s="1"/>
  <c r="E174" i="13" s="1"/>
  <c r="E175" i="13" s="1"/>
  <c r="E176" i="13" s="1"/>
  <c r="E177" i="13" s="1"/>
  <c r="E178" i="13" s="1"/>
  <c r="E179" i="13" s="1"/>
  <c r="E180" i="13" s="1"/>
  <c r="E181" i="13" s="1"/>
  <c r="E182" i="13" s="1"/>
  <c r="E183" i="13" s="1"/>
  <c r="E184" i="13" s="1"/>
  <c r="E185" i="13" s="1"/>
  <c r="E186" i="13" s="1"/>
  <c r="E187" i="13" s="1"/>
  <c r="E188" i="13" s="1"/>
  <c r="E189" i="13" s="1"/>
  <c r="E190" i="13" s="1"/>
  <c r="E191" i="13" s="1"/>
  <c r="E192" i="13" s="1"/>
  <c r="E193" i="13" s="1"/>
  <c r="E194" i="13" s="1"/>
  <c r="E195" i="13" s="1"/>
  <c r="E196" i="13" s="1"/>
  <c r="E197" i="13" s="1"/>
  <c r="E198" i="13" s="1"/>
  <c r="E199" i="13" s="1"/>
  <c r="E200" i="13" s="1"/>
  <c r="E201" i="13" s="1"/>
  <c r="E202" i="13" s="1"/>
  <c r="E203" i="13" s="1"/>
  <c r="E204" i="13" s="1"/>
  <c r="E205" i="13" s="1"/>
  <c r="E206" i="13" s="1"/>
  <c r="E207" i="13" s="1"/>
  <c r="E208" i="13" s="1"/>
  <c r="E209" i="13" s="1"/>
  <c r="E210" i="13" s="1"/>
  <c r="E211" i="13" s="1"/>
  <c r="E212" i="13" s="1"/>
  <c r="E213" i="13" s="1"/>
  <c r="E214" i="13" s="1"/>
  <c r="E215" i="13" s="1"/>
  <c r="E216" i="13" s="1"/>
  <c r="E217" i="13" s="1"/>
  <c r="E218" i="13" s="1"/>
  <c r="E219" i="13" s="1"/>
  <c r="E220" i="13" s="1"/>
  <c r="E221" i="13" s="1"/>
  <c r="E222" i="13" s="1"/>
  <c r="E223" i="13" s="1"/>
  <c r="E224" i="13" s="1"/>
  <c r="E225" i="13" s="1"/>
  <c r="E226" i="13" s="1"/>
  <c r="E227" i="13" s="1"/>
  <c r="E228" i="13" s="1"/>
  <c r="E229" i="13" s="1"/>
  <c r="E230" i="13" s="1"/>
  <c r="E231" i="13" s="1"/>
  <c r="E232" i="13" s="1"/>
  <c r="E233" i="13" s="1"/>
  <c r="E234" i="13" s="1"/>
  <c r="E235" i="13" s="1"/>
  <c r="E236" i="13" s="1"/>
  <c r="E237" i="13" s="1"/>
  <c r="E238" i="13" s="1"/>
  <c r="E239" i="13" s="1"/>
  <c r="E240" i="13" s="1"/>
  <c r="E241" i="13" s="1"/>
  <c r="E242" i="13" s="1"/>
  <c r="E243" i="13" s="1"/>
  <c r="E244" i="13" s="1"/>
  <c r="E245" i="13" s="1"/>
  <c r="E246" i="13" s="1"/>
  <c r="E247" i="13" s="1"/>
  <c r="E248" i="13" s="1"/>
  <c r="E249" i="13" s="1"/>
  <c r="E250" i="13" s="1"/>
  <c r="E251" i="13" s="1"/>
  <c r="E252" i="13" s="1"/>
  <c r="E253" i="13" s="1"/>
  <c r="E254" i="13" s="1"/>
  <c r="E255" i="13" s="1"/>
  <c r="E256" i="13" s="1"/>
  <c r="E257" i="13" s="1"/>
  <c r="E258" i="13" s="1"/>
  <c r="E259" i="13" s="1"/>
  <c r="E11" i="11"/>
  <c r="E12" i="11" s="1"/>
  <c r="E13" i="11" s="1"/>
  <c r="E14" i="11" s="1"/>
  <c r="E15" i="11" s="1"/>
  <c r="E16" i="11" s="1"/>
  <c r="E17" i="11" s="1"/>
  <c r="E18" i="11" s="1"/>
  <c r="E19" i="11" s="1"/>
  <c r="E20" i="11" s="1"/>
  <c r="E21" i="11" s="1"/>
  <c r="E22" i="11" s="1"/>
  <c r="E23" i="11" s="1"/>
  <c r="E24" i="11" s="1"/>
  <c r="E25" i="11" s="1"/>
  <c r="E26" i="11" s="1"/>
  <c r="E27" i="11" s="1"/>
  <c r="E28" i="11" s="1"/>
  <c r="E29" i="11" s="1"/>
  <c r="E30" i="11" s="1"/>
  <c r="E31" i="11" s="1"/>
  <c r="E32" i="11" s="1"/>
  <c r="E33" i="11" s="1"/>
  <c r="E34" i="11" s="1"/>
  <c r="E35" i="11" s="1"/>
  <c r="E36" i="11" s="1"/>
  <c r="E37" i="11" s="1"/>
  <c r="E38" i="11" s="1"/>
  <c r="E39" i="11" s="1"/>
  <c r="E40" i="11" s="1"/>
  <c r="E41" i="11" s="1"/>
  <c r="E42" i="11" s="1"/>
  <c r="E43" i="11" s="1"/>
  <c r="E44" i="11" s="1"/>
  <c r="E45" i="11" s="1"/>
  <c r="E46" i="11" s="1"/>
  <c r="E47" i="11" s="1"/>
  <c r="E48" i="11" s="1"/>
  <c r="E49" i="11" s="1"/>
  <c r="E50" i="11" s="1"/>
  <c r="E51" i="11" s="1"/>
  <c r="E52" i="11" s="1"/>
  <c r="E53" i="11" s="1"/>
  <c r="E54" i="11" s="1"/>
  <c r="E55" i="11" s="1"/>
  <c r="E56" i="11" s="1"/>
  <c r="E57" i="11" s="1"/>
  <c r="E58" i="11" s="1"/>
  <c r="E59" i="11" s="1"/>
  <c r="E60" i="11" s="1"/>
  <c r="E61" i="11" s="1"/>
  <c r="E62" i="11" s="1"/>
  <c r="E63" i="11" s="1"/>
  <c r="E64" i="11" s="1"/>
  <c r="E65" i="11" s="1"/>
  <c r="E66" i="11" s="1"/>
  <c r="E67" i="11" s="1"/>
  <c r="E68" i="11" s="1"/>
  <c r="E69" i="11" s="1"/>
  <c r="E70" i="11" s="1"/>
  <c r="E71" i="11" s="1"/>
  <c r="E72" i="11" s="1"/>
  <c r="E73" i="11" s="1"/>
  <c r="E74" i="11" s="1"/>
  <c r="E75" i="11" s="1"/>
  <c r="E76" i="11" s="1"/>
  <c r="E77" i="11" s="1"/>
  <c r="E78" i="11" s="1"/>
  <c r="E79" i="11" s="1"/>
  <c r="E80" i="11" s="1"/>
  <c r="E81" i="11" s="1"/>
  <c r="E82" i="11" s="1"/>
  <c r="E83" i="11" s="1"/>
  <c r="E84" i="11" s="1"/>
  <c r="E85" i="11" s="1"/>
  <c r="E86" i="11" s="1"/>
  <c r="E87" i="11" s="1"/>
  <c r="E88" i="11" s="1"/>
  <c r="E89" i="11" s="1"/>
  <c r="E90" i="11" s="1"/>
  <c r="E91" i="11" s="1"/>
  <c r="E92" i="11" s="1"/>
  <c r="E93" i="11" s="1"/>
  <c r="E94" i="11" s="1"/>
  <c r="E95" i="11" s="1"/>
  <c r="E96" i="11" s="1"/>
  <c r="E97" i="11" s="1"/>
  <c r="E98" i="11" s="1"/>
  <c r="E99" i="11" s="1"/>
  <c r="E100" i="11" s="1"/>
  <c r="E101" i="11" s="1"/>
  <c r="E102" i="11" s="1"/>
  <c r="E103" i="11" s="1"/>
  <c r="E104" i="11" s="1"/>
  <c r="E105" i="11" s="1"/>
  <c r="E106" i="11" s="1"/>
  <c r="E107" i="11" s="1"/>
  <c r="E108" i="11" s="1"/>
  <c r="E109" i="11" s="1"/>
  <c r="E110" i="11" s="1"/>
  <c r="E111" i="11" s="1"/>
  <c r="E112" i="11" s="1"/>
  <c r="E113" i="11" s="1"/>
  <c r="E114" i="11" s="1"/>
  <c r="E115" i="11" s="1"/>
  <c r="E116" i="11" s="1"/>
  <c r="E117" i="11" s="1"/>
  <c r="E118" i="11" s="1"/>
  <c r="E119" i="11" s="1"/>
  <c r="E120" i="11" s="1"/>
  <c r="E121" i="11" s="1"/>
  <c r="E122" i="11" s="1"/>
  <c r="E123" i="11" s="1"/>
  <c r="E124" i="11" s="1"/>
  <c r="E125" i="11" s="1"/>
  <c r="E126" i="11" s="1"/>
  <c r="E127" i="11" s="1"/>
  <c r="E128" i="11" s="1"/>
  <c r="E129" i="11" s="1"/>
  <c r="E130" i="11" s="1"/>
  <c r="E131" i="11" s="1"/>
  <c r="E132" i="11" s="1"/>
  <c r="E133" i="11" s="1"/>
  <c r="E134" i="11" s="1"/>
  <c r="E135" i="11" s="1"/>
  <c r="E136" i="11" s="1"/>
  <c r="E137" i="11" s="1"/>
  <c r="E138" i="11" s="1"/>
  <c r="E139" i="11" s="1"/>
  <c r="E140" i="11" s="1"/>
  <c r="E141" i="11" s="1"/>
  <c r="E142" i="11" s="1"/>
  <c r="E143" i="11" s="1"/>
  <c r="E144" i="11" s="1"/>
  <c r="E145" i="11" s="1"/>
  <c r="E146" i="11" s="1"/>
  <c r="E147" i="11" s="1"/>
  <c r="E148" i="11" s="1"/>
  <c r="E149" i="11" s="1"/>
  <c r="E150" i="11" s="1"/>
  <c r="E151" i="11" s="1"/>
  <c r="E152" i="11" s="1"/>
  <c r="E153" i="11" s="1"/>
  <c r="E154" i="11" s="1"/>
  <c r="E155" i="11" s="1"/>
  <c r="E156" i="11" s="1"/>
  <c r="E157" i="11" s="1"/>
  <c r="E158" i="11" s="1"/>
  <c r="E159" i="11" s="1"/>
  <c r="E160" i="11" s="1"/>
  <c r="E161" i="11" s="1"/>
  <c r="E162" i="11" s="1"/>
  <c r="E163" i="11" s="1"/>
  <c r="E164" i="11" s="1"/>
  <c r="E165" i="11" s="1"/>
  <c r="E166" i="11" s="1"/>
  <c r="E167" i="11" s="1"/>
  <c r="E168" i="11" s="1"/>
  <c r="E169" i="11" s="1"/>
  <c r="E170" i="11" s="1"/>
  <c r="E171" i="11" s="1"/>
  <c r="E172" i="11" s="1"/>
  <c r="E173" i="11" s="1"/>
  <c r="E174" i="11" s="1"/>
  <c r="E175" i="11" s="1"/>
  <c r="E176" i="11" s="1"/>
  <c r="E177" i="11" s="1"/>
  <c r="E178" i="11" s="1"/>
  <c r="E179" i="11" s="1"/>
  <c r="E180" i="11" s="1"/>
  <c r="E181" i="11" s="1"/>
  <c r="E182" i="11" s="1"/>
  <c r="E183" i="11" s="1"/>
  <c r="E184" i="11" s="1"/>
  <c r="E185" i="11" s="1"/>
  <c r="E186" i="11" s="1"/>
  <c r="E187" i="11" s="1"/>
  <c r="E188" i="11" s="1"/>
  <c r="E189" i="11" s="1"/>
  <c r="E190" i="11" s="1"/>
  <c r="E191" i="11" s="1"/>
  <c r="E192" i="11" s="1"/>
  <c r="E193" i="11" s="1"/>
  <c r="E194" i="11" s="1"/>
  <c r="E195" i="11" s="1"/>
  <c r="E196" i="11" s="1"/>
  <c r="E197" i="11" s="1"/>
  <c r="E198" i="11" s="1"/>
  <c r="E199" i="11" s="1"/>
  <c r="E200" i="11" s="1"/>
  <c r="E201" i="11" s="1"/>
  <c r="E202" i="11" s="1"/>
  <c r="E203" i="11" s="1"/>
  <c r="E204" i="11" s="1"/>
  <c r="E205" i="11" s="1"/>
  <c r="E206" i="11" s="1"/>
  <c r="E207" i="11" s="1"/>
  <c r="E208" i="11" s="1"/>
  <c r="E209" i="11" s="1"/>
  <c r="E210" i="11" s="1"/>
  <c r="E211" i="11" s="1"/>
  <c r="E212" i="11" s="1"/>
  <c r="E213" i="11" s="1"/>
  <c r="E214" i="11" s="1"/>
  <c r="E215" i="11" s="1"/>
  <c r="E216" i="11" s="1"/>
  <c r="E217" i="11" s="1"/>
  <c r="E218" i="11" s="1"/>
  <c r="E219" i="11" s="1"/>
  <c r="E220" i="11" s="1"/>
  <c r="E221" i="11" s="1"/>
  <c r="E222" i="11" s="1"/>
  <c r="E223" i="11" s="1"/>
  <c r="E224" i="11" s="1"/>
  <c r="E225" i="11" s="1"/>
  <c r="E226" i="11" s="1"/>
  <c r="E227" i="11" s="1"/>
  <c r="E228" i="11" s="1"/>
  <c r="E229" i="11" s="1"/>
  <c r="E230" i="11" s="1"/>
  <c r="E231" i="11" s="1"/>
  <c r="E232" i="11" s="1"/>
  <c r="E233" i="11" s="1"/>
  <c r="E234" i="11" s="1"/>
  <c r="E235" i="11" s="1"/>
  <c r="E236" i="11" s="1"/>
  <c r="E237" i="11" s="1"/>
  <c r="E238" i="11" s="1"/>
  <c r="E239" i="11" s="1"/>
  <c r="E240" i="11" s="1"/>
  <c r="E241" i="11" s="1"/>
  <c r="E242" i="11" s="1"/>
  <c r="E243" i="11" s="1"/>
  <c r="E244" i="11" s="1"/>
  <c r="E245" i="11" s="1"/>
  <c r="E246" i="11" s="1"/>
  <c r="E247" i="11" s="1"/>
  <c r="E248" i="11" s="1"/>
  <c r="E249" i="11" s="1"/>
  <c r="E250" i="11" s="1"/>
  <c r="E251" i="11" s="1"/>
  <c r="E252" i="11" s="1"/>
  <c r="E253" i="11" s="1"/>
  <c r="E254" i="11" s="1"/>
  <c r="E255" i="11" s="1"/>
  <c r="E256" i="11" s="1"/>
  <c r="E257" i="11" s="1"/>
  <c r="E258" i="11" s="1"/>
  <c r="E259" i="11" s="1"/>
  <c r="E13" i="12"/>
  <c r="E14" i="12" s="1"/>
  <c r="E15" i="12"/>
  <c r="E16" i="12" s="1"/>
  <c r="E17" i="12" s="1"/>
  <c r="E18" i="12" s="1"/>
  <c r="E19" i="12" s="1"/>
  <c r="E20" i="12" s="1"/>
  <c r="E21" i="12" s="1"/>
  <c r="E22" i="12" s="1"/>
  <c r="E23" i="12" s="1"/>
  <c r="E24" i="12" s="1"/>
  <c r="E25" i="12" s="1"/>
  <c r="E26" i="12" s="1"/>
  <c r="E27" i="12" s="1"/>
  <c r="E28" i="12" s="1"/>
  <c r="E29" i="12" s="1"/>
  <c r="E30" i="12" s="1"/>
  <c r="E31" i="12" s="1"/>
  <c r="E32" i="12" s="1"/>
  <c r="E33" i="12" s="1"/>
  <c r="E34" i="12" s="1"/>
  <c r="E35" i="12" s="1"/>
  <c r="E36" i="12" s="1"/>
  <c r="E37" i="12" s="1"/>
  <c r="E38" i="12" s="1"/>
  <c r="E39" i="12" s="1"/>
  <c r="E40" i="12" s="1"/>
  <c r="E41" i="12" s="1"/>
  <c r="E42" i="12" s="1"/>
  <c r="E43" i="12" s="1"/>
  <c r="E44" i="12" s="1"/>
  <c r="E45" i="12" s="1"/>
  <c r="E46" i="12" s="1"/>
  <c r="E47" i="12" s="1"/>
  <c r="E48" i="12" s="1"/>
  <c r="E49" i="12" s="1"/>
  <c r="E50" i="12" s="1"/>
  <c r="E51" i="12" s="1"/>
  <c r="E52" i="12" s="1"/>
  <c r="E53" i="12" s="1"/>
  <c r="E54" i="12" s="1"/>
  <c r="E55" i="12" s="1"/>
  <c r="E56" i="12" s="1"/>
  <c r="E57" i="12" s="1"/>
  <c r="E58" i="12" s="1"/>
  <c r="E59" i="12" s="1"/>
  <c r="E60" i="12" s="1"/>
  <c r="E61" i="12" s="1"/>
  <c r="E62" i="12" s="1"/>
  <c r="E63" i="12" s="1"/>
  <c r="E64" i="12" s="1"/>
  <c r="E65" i="12" s="1"/>
  <c r="E66" i="12" s="1"/>
  <c r="E67" i="12" s="1"/>
  <c r="E68" i="12" s="1"/>
  <c r="E69" i="12" s="1"/>
  <c r="E70" i="12" s="1"/>
  <c r="E71" i="12" s="1"/>
  <c r="E72" i="12" s="1"/>
  <c r="E73" i="12" s="1"/>
  <c r="E74" i="12" s="1"/>
  <c r="E75" i="12" s="1"/>
  <c r="E76" i="12" s="1"/>
  <c r="E77" i="12" s="1"/>
  <c r="E78" i="12" s="1"/>
  <c r="E79" i="12" s="1"/>
  <c r="E80" i="12" s="1"/>
  <c r="E81" i="12" s="1"/>
  <c r="E82" i="12" s="1"/>
  <c r="E83" i="12" s="1"/>
  <c r="E84" i="12" s="1"/>
  <c r="E85" i="12" s="1"/>
  <c r="E86" i="12" s="1"/>
  <c r="E87" i="12" s="1"/>
  <c r="E88" i="12" s="1"/>
  <c r="E89" i="12" s="1"/>
  <c r="E90" i="12" s="1"/>
  <c r="E91" i="12" s="1"/>
  <c r="E92" i="12" s="1"/>
  <c r="E93" i="12" s="1"/>
  <c r="E94" i="12" s="1"/>
  <c r="E95" i="12" s="1"/>
  <c r="E96" i="12" s="1"/>
  <c r="E97" i="12" s="1"/>
  <c r="E98" i="12" s="1"/>
  <c r="E99" i="12" s="1"/>
  <c r="E100" i="12" s="1"/>
  <c r="E101" i="12" s="1"/>
  <c r="E102" i="12" s="1"/>
  <c r="E103" i="12" s="1"/>
  <c r="E104" i="12" s="1"/>
  <c r="E105" i="12" s="1"/>
  <c r="E106" i="12" s="1"/>
  <c r="E107" i="12" s="1"/>
  <c r="E108" i="12" s="1"/>
  <c r="E109" i="12" s="1"/>
  <c r="E110" i="12" s="1"/>
  <c r="E111" i="12" s="1"/>
  <c r="E112" i="12" s="1"/>
  <c r="E113" i="12" s="1"/>
  <c r="E114" i="12" s="1"/>
  <c r="E115" i="12" s="1"/>
  <c r="E116" i="12" s="1"/>
  <c r="E117" i="12" s="1"/>
  <c r="E118" i="12" s="1"/>
  <c r="E119" i="12" s="1"/>
  <c r="E120" i="12" s="1"/>
  <c r="E121" i="12" s="1"/>
  <c r="E122" i="12" s="1"/>
  <c r="E123" i="12" s="1"/>
  <c r="E124" i="12" s="1"/>
  <c r="E125" i="12" s="1"/>
  <c r="E126" i="12" s="1"/>
  <c r="E127" i="12" s="1"/>
  <c r="E128" i="12" s="1"/>
  <c r="E129" i="12" s="1"/>
  <c r="E130" i="12" s="1"/>
  <c r="E131" i="12" s="1"/>
  <c r="E132" i="12" s="1"/>
  <c r="E133" i="12" s="1"/>
  <c r="E134" i="12" s="1"/>
  <c r="E135" i="12" s="1"/>
  <c r="E136" i="12" s="1"/>
  <c r="E137" i="12" s="1"/>
  <c r="E138" i="12" s="1"/>
  <c r="E139" i="12" s="1"/>
  <c r="E140" i="12" s="1"/>
  <c r="E141" i="12" s="1"/>
  <c r="E142" i="12" s="1"/>
  <c r="E143" i="12" s="1"/>
  <c r="E144" i="12" s="1"/>
  <c r="E145" i="12" s="1"/>
  <c r="E146" i="12" s="1"/>
  <c r="E147" i="12" s="1"/>
  <c r="E148" i="12" s="1"/>
  <c r="E149" i="12" s="1"/>
  <c r="E150" i="12" s="1"/>
  <c r="E151" i="12" s="1"/>
  <c r="E152" i="12" s="1"/>
  <c r="E153" i="12" s="1"/>
  <c r="E154" i="12" s="1"/>
  <c r="E155" i="12" s="1"/>
  <c r="E156" i="12" s="1"/>
  <c r="E157" i="12" s="1"/>
  <c r="E158" i="12" s="1"/>
  <c r="E159" i="12" s="1"/>
  <c r="E160" i="12" s="1"/>
  <c r="E161" i="12" s="1"/>
  <c r="E162" i="12" s="1"/>
  <c r="E163" i="12" s="1"/>
  <c r="E164" i="12" s="1"/>
  <c r="E165" i="12" s="1"/>
  <c r="E166" i="12" s="1"/>
  <c r="E167" i="12" s="1"/>
  <c r="E168" i="12" s="1"/>
  <c r="E169" i="12" s="1"/>
  <c r="E170" i="12" s="1"/>
  <c r="E171" i="12" s="1"/>
  <c r="E172" i="12" s="1"/>
  <c r="E173" i="12" s="1"/>
  <c r="E174" i="12" s="1"/>
  <c r="E175" i="12" s="1"/>
  <c r="E176" i="12" s="1"/>
  <c r="E177" i="12" s="1"/>
  <c r="E178" i="12" s="1"/>
  <c r="E179" i="12" s="1"/>
  <c r="E180" i="12" s="1"/>
  <c r="E181" i="12" s="1"/>
  <c r="E182" i="12" s="1"/>
  <c r="E183" i="12" s="1"/>
  <c r="E184" i="12" s="1"/>
  <c r="E185" i="12" s="1"/>
  <c r="E186" i="12" s="1"/>
  <c r="E187" i="12" s="1"/>
  <c r="E188" i="12" s="1"/>
  <c r="E189" i="12" s="1"/>
  <c r="E190" i="12" s="1"/>
  <c r="E191" i="12" s="1"/>
  <c r="E192" i="12" s="1"/>
  <c r="E193" i="12" s="1"/>
  <c r="E194" i="12" s="1"/>
  <c r="E195" i="12" s="1"/>
  <c r="E196" i="12" s="1"/>
  <c r="E197" i="12" s="1"/>
  <c r="E198" i="12" s="1"/>
  <c r="E199" i="12" s="1"/>
  <c r="E200" i="12" s="1"/>
  <c r="E201" i="12" s="1"/>
  <c r="E202" i="12" s="1"/>
  <c r="E203" i="12" s="1"/>
  <c r="E204" i="12" s="1"/>
  <c r="E205" i="12" s="1"/>
  <c r="E206" i="12" s="1"/>
  <c r="E207" i="12" s="1"/>
  <c r="E208" i="12" s="1"/>
  <c r="E209" i="12" s="1"/>
  <c r="E210" i="12" s="1"/>
  <c r="E211" i="12" s="1"/>
  <c r="E212" i="12" s="1"/>
  <c r="E213" i="12" s="1"/>
  <c r="E214" i="12" s="1"/>
  <c r="E215" i="12" s="1"/>
  <c r="E216" i="12" s="1"/>
  <c r="E217" i="12" s="1"/>
  <c r="E218" i="12" s="1"/>
  <c r="E219" i="12" s="1"/>
  <c r="E220" i="12" s="1"/>
  <c r="E221" i="12" s="1"/>
  <c r="E222" i="12" s="1"/>
  <c r="E223" i="12" s="1"/>
  <c r="E224" i="12" s="1"/>
  <c r="E225" i="12" s="1"/>
  <c r="E226" i="12" s="1"/>
  <c r="E227" i="12" s="1"/>
  <c r="E228" i="12" s="1"/>
  <c r="E229" i="12" s="1"/>
  <c r="E230" i="12" s="1"/>
  <c r="E231" i="12" s="1"/>
  <c r="E232" i="12" s="1"/>
  <c r="E233" i="12" s="1"/>
  <c r="E234" i="12" s="1"/>
  <c r="E235" i="12" s="1"/>
  <c r="E236" i="12" s="1"/>
  <c r="E237" i="12" s="1"/>
  <c r="E238" i="12" s="1"/>
  <c r="E239" i="12" s="1"/>
  <c r="E240" i="12" s="1"/>
  <c r="E241" i="12" s="1"/>
  <c r="E242" i="12" s="1"/>
  <c r="E243" i="12" s="1"/>
  <c r="E244" i="12" s="1"/>
  <c r="E245" i="12" s="1"/>
  <c r="E246" i="12" s="1"/>
  <c r="E247" i="12" s="1"/>
  <c r="E248" i="12" s="1"/>
  <c r="E249" i="12" s="1"/>
  <c r="E250" i="12" s="1"/>
  <c r="E251" i="12" s="1"/>
  <c r="E252" i="12" s="1"/>
  <c r="E253" i="12" s="1"/>
  <c r="E254" i="12" s="1"/>
  <c r="E255" i="12" s="1"/>
  <c r="E256" i="12" s="1"/>
  <c r="E257" i="12" s="1"/>
  <c r="E258" i="12" s="1"/>
  <c r="E259" i="12" s="1"/>
  <c r="I9" i="11"/>
  <c r="I12" i="11" s="1"/>
  <c r="E11" i="10"/>
  <c r="E12" i="10" s="1"/>
  <c r="E13" i="10" s="1"/>
  <c r="E14" i="10" s="1"/>
  <c r="E15" i="10" s="1"/>
  <c r="E16" i="10" s="1"/>
  <c r="E17" i="10" s="1"/>
  <c r="E18" i="10" s="1"/>
  <c r="E19" i="10" s="1"/>
  <c r="E20" i="10" s="1"/>
  <c r="E21" i="10" s="1"/>
  <c r="E22" i="10" s="1"/>
  <c r="E23" i="10" s="1"/>
  <c r="E24" i="10" s="1"/>
  <c r="E25" i="10" s="1"/>
  <c r="E26" i="10" s="1"/>
  <c r="E27" i="10" s="1"/>
  <c r="E28" i="10" s="1"/>
  <c r="E29" i="10" s="1"/>
  <c r="E30" i="10" s="1"/>
  <c r="E31" i="10" s="1"/>
  <c r="E32" i="10" s="1"/>
  <c r="E33" i="10" s="1"/>
  <c r="E34" i="10" s="1"/>
  <c r="E35" i="10" s="1"/>
  <c r="E36" i="10" s="1"/>
  <c r="E37" i="10" s="1"/>
  <c r="E38" i="10" s="1"/>
  <c r="E39" i="10" s="1"/>
  <c r="E40" i="10" s="1"/>
  <c r="E41" i="10" s="1"/>
  <c r="E42" i="10" s="1"/>
  <c r="E43" i="10" s="1"/>
  <c r="E44" i="10" s="1"/>
  <c r="E45" i="10" s="1"/>
  <c r="E46" i="10" s="1"/>
  <c r="E47" i="10" s="1"/>
  <c r="E48" i="10" s="1"/>
  <c r="E49" i="10" s="1"/>
  <c r="E50" i="10" s="1"/>
  <c r="E51" i="10" s="1"/>
  <c r="E52" i="10" s="1"/>
  <c r="E53" i="10" s="1"/>
  <c r="E54" i="10" s="1"/>
  <c r="E55" i="10" s="1"/>
  <c r="E56" i="10" s="1"/>
  <c r="E57" i="10" s="1"/>
  <c r="E58" i="10" s="1"/>
  <c r="E59" i="10" s="1"/>
  <c r="E60" i="10" s="1"/>
  <c r="E61" i="10" s="1"/>
  <c r="E62" i="10" s="1"/>
  <c r="E63" i="10" s="1"/>
  <c r="E64" i="10" s="1"/>
  <c r="E65" i="10" s="1"/>
  <c r="E66" i="10" s="1"/>
  <c r="E67" i="10" s="1"/>
  <c r="E68" i="10" s="1"/>
  <c r="E69" i="10" s="1"/>
  <c r="E70" i="10" s="1"/>
  <c r="E71" i="10" s="1"/>
  <c r="E72" i="10" s="1"/>
  <c r="E73" i="10" s="1"/>
  <c r="E74" i="10" s="1"/>
  <c r="E75" i="10" s="1"/>
  <c r="E76" i="10" s="1"/>
  <c r="E77" i="10" s="1"/>
  <c r="E78" i="10" s="1"/>
  <c r="E79" i="10" s="1"/>
  <c r="E80" i="10" s="1"/>
  <c r="E81" i="10" s="1"/>
  <c r="E82" i="10" s="1"/>
  <c r="E83" i="10" s="1"/>
  <c r="E84" i="10" s="1"/>
  <c r="E85" i="10" s="1"/>
  <c r="E86" i="10" s="1"/>
  <c r="E87" i="10" s="1"/>
  <c r="E88" i="10" s="1"/>
  <c r="E89" i="10" s="1"/>
  <c r="E90" i="10" s="1"/>
  <c r="E91" i="10" s="1"/>
  <c r="E92" i="10" s="1"/>
  <c r="E93" i="10" s="1"/>
  <c r="E94" i="10" s="1"/>
  <c r="E95" i="10" s="1"/>
  <c r="E96" i="10" s="1"/>
  <c r="E97" i="10" s="1"/>
  <c r="E98" i="10" s="1"/>
  <c r="E99" i="10" s="1"/>
  <c r="E100" i="10" s="1"/>
  <c r="E101" i="10" s="1"/>
  <c r="E102" i="10" s="1"/>
  <c r="E103" i="10" s="1"/>
  <c r="E104" i="10" s="1"/>
  <c r="E105" i="10" s="1"/>
  <c r="E106" i="10" s="1"/>
  <c r="E107" i="10" s="1"/>
  <c r="E108" i="10" s="1"/>
  <c r="E109" i="10" s="1"/>
  <c r="E110" i="10" s="1"/>
  <c r="E111" i="10" s="1"/>
  <c r="E112" i="10" s="1"/>
  <c r="E113" i="10" s="1"/>
  <c r="E114" i="10" s="1"/>
  <c r="E115" i="10" s="1"/>
  <c r="E116" i="10" s="1"/>
  <c r="E117" i="10" s="1"/>
  <c r="E118" i="10" s="1"/>
  <c r="E119" i="10" s="1"/>
  <c r="E120" i="10" s="1"/>
  <c r="E121" i="10" s="1"/>
  <c r="E122" i="10" s="1"/>
  <c r="E123" i="10" s="1"/>
  <c r="E124" i="10" s="1"/>
  <c r="E125" i="10" s="1"/>
  <c r="E126" i="10" s="1"/>
  <c r="E127" i="10" s="1"/>
  <c r="E128" i="10" s="1"/>
  <c r="E129" i="10" s="1"/>
  <c r="E130" i="10" s="1"/>
  <c r="E131" i="10" s="1"/>
  <c r="E132" i="10" s="1"/>
  <c r="E133" i="10" s="1"/>
  <c r="E134" i="10" s="1"/>
  <c r="E135" i="10" s="1"/>
  <c r="E136" i="10" s="1"/>
  <c r="E137" i="10" s="1"/>
  <c r="E138" i="10" s="1"/>
  <c r="E139" i="10" s="1"/>
  <c r="E140" i="10" s="1"/>
  <c r="E141" i="10" s="1"/>
  <c r="E142" i="10" s="1"/>
  <c r="E143" i="10" s="1"/>
  <c r="E144" i="10" s="1"/>
  <c r="E145" i="10" s="1"/>
  <c r="E146" i="10" s="1"/>
  <c r="E147" i="10" s="1"/>
  <c r="E148" i="10" s="1"/>
  <c r="E149" i="10" s="1"/>
  <c r="E150" i="10" s="1"/>
  <c r="E151" i="10" s="1"/>
  <c r="E152" i="10" s="1"/>
  <c r="E153" i="10" s="1"/>
  <c r="E154" i="10" s="1"/>
  <c r="E155" i="10" s="1"/>
  <c r="E156" i="10" s="1"/>
  <c r="E157" i="10" s="1"/>
  <c r="E158" i="10" s="1"/>
  <c r="E159" i="10" s="1"/>
  <c r="E160" i="10" s="1"/>
  <c r="E161" i="10" s="1"/>
  <c r="E162" i="10" s="1"/>
  <c r="E163" i="10" s="1"/>
  <c r="E164" i="10" s="1"/>
  <c r="E165" i="10" s="1"/>
  <c r="E166" i="10" s="1"/>
  <c r="E167" i="10" s="1"/>
  <c r="E168" i="10" s="1"/>
  <c r="E169" i="10" s="1"/>
  <c r="E170" i="10" s="1"/>
  <c r="E171" i="10" s="1"/>
  <c r="E172" i="10" s="1"/>
  <c r="E173" i="10" s="1"/>
  <c r="E174" i="10" s="1"/>
  <c r="E175" i="10" s="1"/>
  <c r="E176" i="10" s="1"/>
  <c r="E177" i="10" s="1"/>
  <c r="E178" i="10" s="1"/>
  <c r="E179" i="10" s="1"/>
  <c r="E180" i="10" s="1"/>
  <c r="E181" i="10" s="1"/>
  <c r="E182" i="10" s="1"/>
  <c r="E183" i="10" s="1"/>
  <c r="E184" i="10" s="1"/>
  <c r="E185" i="10" s="1"/>
  <c r="E186" i="10" s="1"/>
  <c r="E187" i="10" s="1"/>
  <c r="E188" i="10" s="1"/>
  <c r="E189" i="10" s="1"/>
  <c r="E190" i="10" s="1"/>
  <c r="E191" i="10" s="1"/>
  <c r="E192" i="10" s="1"/>
  <c r="E193" i="10" s="1"/>
  <c r="E194" i="10" s="1"/>
  <c r="E195" i="10" s="1"/>
  <c r="E196" i="10" s="1"/>
  <c r="E197" i="10" s="1"/>
  <c r="E198" i="10" s="1"/>
  <c r="E199" i="10" s="1"/>
  <c r="E200" i="10" s="1"/>
  <c r="E201" i="10" s="1"/>
  <c r="E202" i="10" s="1"/>
  <c r="E203" i="10" s="1"/>
  <c r="E204" i="10" s="1"/>
  <c r="E205" i="10" s="1"/>
  <c r="E206" i="10" s="1"/>
  <c r="E207" i="10" s="1"/>
  <c r="E208" i="10" s="1"/>
  <c r="E209" i="10" s="1"/>
  <c r="E210" i="10" s="1"/>
  <c r="E211" i="10" s="1"/>
  <c r="E212" i="10" s="1"/>
  <c r="E213" i="10" s="1"/>
  <c r="E214" i="10" s="1"/>
  <c r="E215" i="10" s="1"/>
  <c r="E216" i="10" s="1"/>
  <c r="E217" i="10" s="1"/>
  <c r="E218" i="10" s="1"/>
  <c r="E219" i="10" s="1"/>
  <c r="E220" i="10" s="1"/>
  <c r="E221" i="10" s="1"/>
  <c r="E222" i="10" s="1"/>
  <c r="E223" i="10" s="1"/>
  <c r="E224" i="10" s="1"/>
  <c r="E225" i="10" s="1"/>
  <c r="E226" i="10" s="1"/>
  <c r="E227" i="10" s="1"/>
  <c r="E228" i="10" s="1"/>
  <c r="E229" i="10" s="1"/>
  <c r="E230" i="10" s="1"/>
  <c r="E231" i="10" s="1"/>
  <c r="E232" i="10" s="1"/>
  <c r="E233" i="10" s="1"/>
  <c r="E234" i="10" s="1"/>
  <c r="E235" i="10" s="1"/>
  <c r="E236" i="10" s="1"/>
  <c r="E237" i="10" s="1"/>
  <c r="E238" i="10" s="1"/>
  <c r="E239" i="10" s="1"/>
  <c r="E240" i="10" s="1"/>
  <c r="E241" i="10" s="1"/>
  <c r="E242" i="10" s="1"/>
  <c r="E243" i="10" s="1"/>
  <c r="E244" i="10" s="1"/>
  <c r="E245" i="10" s="1"/>
  <c r="E246" i="10" s="1"/>
  <c r="E247" i="10" s="1"/>
  <c r="E248" i="10" s="1"/>
  <c r="E249" i="10" s="1"/>
  <c r="E250" i="10" s="1"/>
  <c r="E251" i="10" s="1"/>
  <c r="E252" i="10" s="1"/>
  <c r="E253" i="10" s="1"/>
  <c r="E254" i="10" s="1"/>
  <c r="E255" i="10" s="1"/>
  <c r="E256" i="10" s="1"/>
  <c r="E257" i="10" s="1"/>
  <c r="E258" i="10" s="1"/>
  <c r="E259" i="10" s="1"/>
  <c r="E11" i="9"/>
  <c r="E12" i="9" s="1"/>
  <c r="E13" i="9" s="1"/>
  <c r="E14" i="9" s="1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E41" i="9" s="1"/>
  <c r="E42" i="9" s="1"/>
  <c r="E43" i="9" s="1"/>
  <c r="E44" i="9" s="1"/>
  <c r="E45" i="9" s="1"/>
  <c r="E46" i="9" s="1"/>
  <c r="E47" i="9" s="1"/>
  <c r="E48" i="9" s="1"/>
  <c r="E49" i="9" s="1"/>
  <c r="E50" i="9" s="1"/>
  <c r="E51" i="9" s="1"/>
  <c r="E52" i="9" s="1"/>
  <c r="E53" i="9" s="1"/>
  <c r="E54" i="9" s="1"/>
  <c r="E55" i="9" s="1"/>
  <c r="E56" i="9" s="1"/>
  <c r="E57" i="9" s="1"/>
  <c r="E58" i="9" s="1"/>
  <c r="E59" i="9" s="1"/>
  <c r="E60" i="9" s="1"/>
  <c r="E61" i="9" s="1"/>
  <c r="E62" i="9" s="1"/>
  <c r="E63" i="9" s="1"/>
  <c r="E64" i="9" s="1"/>
  <c r="E65" i="9" s="1"/>
  <c r="E66" i="9" s="1"/>
  <c r="E67" i="9" s="1"/>
  <c r="E68" i="9" s="1"/>
  <c r="E69" i="9" s="1"/>
  <c r="E70" i="9" s="1"/>
  <c r="E71" i="9" s="1"/>
  <c r="E72" i="9" s="1"/>
  <c r="E73" i="9" s="1"/>
  <c r="E74" i="9" s="1"/>
  <c r="E75" i="9" s="1"/>
  <c r="E76" i="9" s="1"/>
  <c r="E77" i="9" s="1"/>
  <c r="E78" i="9" s="1"/>
  <c r="E79" i="9" s="1"/>
  <c r="E80" i="9" s="1"/>
  <c r="E81" i="9" s="1"/>
  <c r="E82" i="9" s="1"/>
  <c r="E83" i="9" s="1"/>
  <c r="E84" i="9" s="1"/>
  <c r="E85" i="9" s="1"/>
  <c r="E86" i="9" s="1"/>
  <c r="E87" i="9" s="1"/>
  <c r="E88" i="9" s="1"/>
  <c r="E89" i="9" s="1"/>
  <c r="E90" i="9" s="1"/>
  <c r="E91" i="9" s="1"/>
  <c r="E92" i="9" s="1"/>
  <c r="E93" i="9" s="1"/>
  <c r="E94" i="9" s="1"/>
  <c r="E95" i="9" s="1"/>
  <c r="E96" i="9" s="1"/>
  <c r="E97" i="9" s="1"/>
  <c r="E98" i="9" s="1"/>
  <c r="E99" i="9" s="1"/>
  <c r="E100" i="9" s="1"/>
  <c r="E101" i="9" s="1"/>
  <c r="E102" i="9" s="1"/>
  <c r="E103" i="9" s="1"/>
  <c r="E104" i="9" s="1"/>
  <c r="E105" i="9" s="1"/>
  <c r="E106" i="9" s="1"/>
  <c r="E107" i="9" s="1"/>
  <c r="E108" i="9" s="1"/>
  <c r="E109" i="9" s="1"/>
  <c r="E110" i="9" s="1"/>
  <c r="E111" i="9" s="1"/>
  <c r="E112" i="9" s="1"/>
  <c r="E113" i="9" s="1"/>
  <c r="E114" i="9" s="1"/>
  <c r="E115" i="9" s="1"/>
  <c r="E116" i="9" s="1"/>
  <c r="E117" i="9" s="1"/>
  <c r="E118" i="9" s="1"/>
  <c r="E119" i="9" s="1"/>
  <c r="E120" i="9" s="1"/>
  <c r="E121" i="9" s="1"/>
  <c r="E122" i="9" s="1"/>
  <c r="E123" i="9" s="1"/>
  <c r="E124" i="9" s="1"/>
  <c r="E125" i="9" s="1"/>
  <c r="E126" i="9" s="1"/>
  <c r="E127" i="9" s="1"/>
  <c r="E128" i="9" s="1"/>
  <c r="E129" i="9" s="1"/>
  <c r="E130" i="9" s="1"/>
  <c r="E131" i="9" s="1"/>
  <c r="E132" i="9" s="1"/>
  <c r="E133" i="9" s="1"/>
  <c r="E134" i="9" s="1"/>
  <c r="E135" i="9" s="1"/>
  <c r="E136" i="9" s="1"/>
  <c r="E137" i="9" s="1"/>
  <c r="E138" i="9" s="1"/>
  <c r="E139" i="9" s="1"/>
  <c r="E140" i="9" s="1"/>
  <c r="E141" i="9" s="1"/>
  <c r="E142" i="9" s="1"/>
  <c r="E143" i="9" s="1"/>
  <c r="E144" i="9" s="1"/>
  <c r="E145" i="9" s="1"/>
  <c r="E146" i="9" s="1"/>
  <c r="E147" i="9" s="1"/>
  <c r="E148" i="9" s="1"/>
  <c r="E149" i="9" s="1"/>
  <c r="E150" i="9" s="1"/>
  <c r="E151" i="9" s="1"/>
  <c r="E152" i="9" s="1"/>
  <c r="E153" i="9" s="1"/>
  <c r="E154" i="9" s="1"/>
  <c r="E155" i="9" s="1"/>
  <c r="E156" i="9" s="1"/>
  <c r="E157" i="9" s="1"/>
  <c r="E158" i="9" s="1"/>
  <c r="E159" i="9" s="1"/>
  <c r="E160" i="9" s="1"/>
  <c r="E161" i="9" s="1"/>
  <c r="E162" i="9" s="1"/>
  <c r="E163" i="9" s="1"/>
  <c r="E164" i="9" s="1"/>
  <c r="E165" i="9" s="1"/>
  <c r="E166" i="9" s="1"/>
  <c r="E167" i="9" s="1"/>
  <c r="E168" i="9" s="1"/>
  <c r="E169" i="9" s="1"/>
  <c r="E170" i="9" s="1"/>
  <c r="E171" i="9" s="1"/>
  <c r="E172" i="9" s="1"/>
  <c r="E173" i="9" s="1"/>
  <c r="E174" i="9" s="1"/>
  <c r="E175" i="9" s="1"/>
  <c r="E176" i="9" s="1"/>
  <c r="E177" i="9" s="1"/>
  <c r="E178" i="9" s="1"/>
  <c r="E179" i="9" s="1"/>
  <c r="E180" i="9" s="1"/>
  <c r="E181" i="9" s="1"/>
  <c r="E182" i="9" s="1"/>
  <c r="E183" i="9" s="1"/>
  <c r="E184" i="9" s="1"/>
  <c r="E185" i="9" s="1"/>
  <c r="E186" i="9" s="1"/>
  <c r="E187" i="9" s="1"/>
  <c r="E188" i="9" s="1"/>
  <c r="E189" i="9" s="1"/>
  <c r="E190" i="9" s="1"/>
  <c r="E191" i="9" s="1"/>
  <c r="E192" i="9" s="1"/>
  <c r="E193" i="9" s="1"/>
  <c r="E194" i="9" s="1"/>
  <c r="E195" i="9" s="1"/>
  <c r="E196" i="9" s="1"/>
  <c r="E197" i="9" s="1"/>
  <c r="E198" i="9" s="1"/>
  <c r="E199" i="9" s="1"/>
  <c r="E200" i="9" s="1"/>
  <c r="E201" i="9" s="1"/>
  <c r="E202" i="9" s="1"/>
  <c r="E203" i="9" s="1"/>
  <c r="E204" i="9" s="1"/>
  <c r="E205" i="9" s="1"/>
  <c r="E206" i="9" s="1"/>
  <c r="E207" i="9" s="1"/>
  <c r="E208" i="9" s="1"/>
  <c r="E209" i="9" s="1"/>
  <c r="E210" i="9" s="1"/>
  <c r="E211" i="9" s="1"/>
  <c r="E212" i="9" s="1"/>
  <c r="E213" i="9" s="1"/>
  <c r="E214" i="9" s="1"/>
  <c r="E215" i="9" s="1"/>
  <c r="E216" i="9" s="1"/>
  <c r="E217" i="9" s="1"/>
  <c r="E218" i="9" s="1"/>
  <c r="E219" i="9" s="1"/>
  <c r="E220" i="9" s="1"/>
  <c r="E221" i="9" s="1"/>
  <c r="E222" i="9" s="1"/>
  <c r="E223" i="9" s="1"/>
  <c r="E224" i="9" s="1"/>
  <c r="E225" i="9" s="1"/>
  <c r="E226" i="9" s="1"/>
  <c r="E227" i="9" s="1"/>
  <c r="E228" i="9" s="1"/>
  <c r="E229" i="9" s="1"/>
  <c r="E230" i="9" s="1"/>
  <c r="E231" i="9" s="1"/>
  <c r="E232" i="9" s="1"/>
  <c r="E233" i="9" s="1"/>
  <c r="E234" i="9" s="1"/>
  <c r="E235" i="9" s="1"/>
  <c r="E236" i="9" s="1"/>
  <c r="E237" i="9" s="1"/>
  <c r="E238" i="9" s="1"/>
  <c r="E239" i="9" s="1"/>
  <c r="E240" i="9" s="1"/>
  <c r="E241" i="9" s="1"/>
  <c r="E242" i="9" s="1"/>
  <c r="E243" i="9" s="1"/>
  <c r="E244" i="9" s="1"/>
  <c r="E245" i="9" s="1"/>
  <c r="E246" i="9" s="1"/>
  <c r="E247" i="9" s="1"/>
  <c r="E248" i="9" s="1"/>
  <c r="E249" i="9" s="1"/>
  <c r="E250" i="9" s="1"/>
  <c r="E251" i="9" s="1"/>
  <c r="E252" i="9" s="1"/>
  <c r="E253" i="9" s="1"/>
  <c r="E254" i="9" s="1"/>
  <c r="E255" i="9" s="1"/>
  <c r="E256" i="9" s="1"/>
  <c r="E257" i="9" s="1"/>
  <c r="E258" i="9" s="1"/>
  <c r="E259" i="9" s="1"/>
  <c r="E11" i="8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E22" i="8" s="1"/>
  <c r="E23" i="8" s="1"/>
  <c r="E24" i="8" s="1"/>
  <c r="E25" i="8" s="1"/>
  <c r="E26" i="8" s="1"/>
  <c r="E27" i="8" s="1"/>
  <c r="E28" i="8" s="1"/>
  <c r="E29" i="8" s="1"/>
  <c r="E30" i="8" s="1"/>
  <c r="E31" i="8" s="1"/>
  <c r="E32" i="8" s="1"/>
  <c r="E33" i="8" s="1"/>
  <c r="E34" i="8" s="1"/>
  <c r="E35" i="8" s="1"/>
  <c r="E36" i="8" s="1"/>
  <c r="E37" i="8" s="1"/>
  <c r="E38" i="8" s="1"/>
  <c r="E39" i="8" s="1"/>
  <c r="E40" i="8" s="1"/>
  <c r="E41" i="8" s="1"/>
  <c r="E42" i="8" s="1"/>
  <c r="E43" i="8" s="1"/>
  <c r="E44" i="8" s="1"/>
  <c r="E45" i="8" s="1"/>
  <c r="E46" i="8" s="1"/>
  <c r="E47" i="8" s="1"/>
  <c r="E48" i="8" s="1"/>
  <c r="E49" i="8" s="1"/>
  <c r="E50" i="8" s="1"/>
  <c r="E51" i="8" s="1"/>
  <c r="E52" i="8" s="1"/>
  <c r="E53" i="8" s="1"/>
  <c r="E54" i="8" s="1"/>
  <c r="E55" i="8" s="1"/>
  <c r="E56" i="8" s="1"/>
  <c r="E57" i="8" s="1"/>
  <c r="E58" i="8" s="1"/>
  <c r="E59" i="8" s="1"/>
  <c r="E60" i="8" s="1"/>
  <c r="E61" i="8" s="1"/>
  <c r="E62" i="8" s="1"/>
  <c r="E63" i="8" s="1"/>
  <c r="E64" i="8" s="1"/>
  <c r="E65" i="8" s="1"/>
  <c r="E66" i="8" s="1"/>
  <c r="E67" i="8" s="1"/>
  <c r="E68" i="8" s="1"/>
  <c r="E69" i="8" s="1"/>
  <c r="E70" i="8" s="1"/>
  <c r="E71" i="8" s="1"/>
  <c r="E72" i="8" s="1"/>
  <c r="E73" i="8" s="1"/>
  <c r="E74" i="8" s="1"/>
  <c r="E75" i="8" s="1"/>
  <c r="E76" i="8" s="1"/>
  <c r="E77" i="8" s="1"/>
  <c r="E78" i="8" s="1"/>
  <c r="E79" i="8" s="1"/>
  <c r="E80" i="8" s="1"/>
  <c r="E81" i="8" s="1"/>
  <c r="E82" i="8" s="1"/>
  <c r="E83" i="8" s="1"/>
  <c r="E84" i="8" s="1"/>
  <c r="E85" i="8" s="1"/>
  <c r="E86" i="8" s="1"/>
  <c r="E87" i="8" s="1"/>
  <c r="E88" i="8" s="1"/>
  <c r="E89" i="8" s="1"/>
  <c r="E90" i="8" s="1"/>
  <c r="E91" i="8" s="1"/>
  <c r="E92" i="8" s="1"/>
  <c r="E93" i="8" s="1"/>
  <c r="E94" i="8" s="1"/>
  <c r="E95" i="8" s="1"/>
  <c r="E96" i="8" s="1"/>
  <c r="E97" i="8" s="1"/>
  <c r="E98" i="8" s="1"/>
  <c r="E99" i="8" s="1"/>
  <c r="E100" i="8" s="1"/>
  <c r="E101" i="8" s="1"/>
  <c r="E102" i="8" s="1"/>
  <c r="E103" i="8" s="1"/>
  <c r="E104" i="8" s="1"/>
  <c r="E105" i="8" s="1"/>
  <c r="E106" i="8" s="1"/>
  <c r="E107" i="8" s="1"/>
  <c r="E108" i="8" s="1"/>
  <c r="E109" i="8" s="1"/>
  <c r="E110" i="8" s="1"/>
  <c r="E111" i="8" s="1"/>
  <c r="E112" i="8" s="1"/>
  <c r="E113" i="8" s="1"/>
  <c r="E114" i="8" s="1"/>
  <c r="E115" i="8" s="1"/>
  <c r="E116" i="8" s="1"/>
  <c r="E117" i="8" s="1"/>
  <c r="E118" i="8" s="1"/>
  <c r="E119" i="8" s="1"/>
  <c r="E120" i="8" s="1"/>
  <c r="E121" i="8" s="1"/>
  <c r="E122" i="8" s="1"/>
  <c r="E123" i="8" s="1"/>
  <c r="E124" i="8" s="1"/>
  <c r="E125" i="8" s="1"/>
  <c r="E126" i="8" s="1"/>
  <c r="E127" i="8" s="1"/>
  <c r="E128" i="8" s="1"/>
  <c r="E129" i="8" s="1"/>
  <c r="E130" i="8" s="1"/>
  <c r="E131" i="8" s="1"/>
  <c r="E132" i="8" s="1"/>
  <c r="E133" i="8" s="1"/>
  <c r="E134" i="8" s="1"/>
  <c r="E135" i="8" s="1"/>
  <c r="E136" i="8" s="1"/>
  <c r="E137" i="8" s="1"/>
  <c r="E138" i="8" s="1"/>
  <c r="E139" i="8" s="1"/>
  <c r="E140" i="8" s="1"/>
  <c r="E141" i="8" s="1"/>
  <c r="E142" i="8" s="1"/>
  <c r="E143" i="8" s="1"/>
  <c r="E144" i="8" s="1"/>
  <c r="E145" i="8" s="1"/>
  <c r="E146" i="8" s="1"/>
  <c r="E147" i="8" s="1"/>
  <c r="E148" i="8" s="1"/>
  <c r="E149" i="8" s="1"/>
  <c r="E150" i="8" s="1"/>
  <c r="E151" i="8" s="1"/>
  <c r="E152" i="8" s="1"/>
  <c r="E153" i="8" s="1"/>
  <c r="E154" i="8" s="1"/>
  <c r="E155" i="8" s="1"/>
  <c r="E156" i="8" s="1"/>
  <c r="E157" i="8" s="1"/>
  <c r="E158" i="8" s="1"/>
  <c r="E159" i="8" s="1"/>
  <c r="E160" i="8" s="1"/>
  <c r="E161" i="8" s="1"/>
  <c r="E162" i="8" s="1"/>
  <c r="E163" i="8" s="1"/>
  <c r="E164" i="8" s="1"/>
  <c r="E165" i="8" s="1"/>
  <c r="E166" i="8" s="1"/>
  <c r="E167" i="8" s="1"/>
  <c r="E168" i="8" s="1"/>
  <c r="E169" i="8" s="1"/>
  <c r="E170" i="8" s="1"/>
  <c r="E171" i="8" s="1"/>
  <c r="E172" i="8" s="1"/>
  <c r="E173" i="8" s="1"/>
  <c r="E174" i="8" s="1"/>
  <c r="E175" i="8" s="1"/>
  <c r="E176" i="8" s="1"/>
  <c r="E177" i="8" s="1"/>
  <c r="E178" i="8" s="1"/>
  <c r="E179" i="8" s="1"/>
  <c r="E180" i="8" s="1"/>
  <c r="E181" i="8" s="1"/>
  <c r="E182" i="8" s="1"/>
  <c r="E183" i="8" s="1"/>
  <c r="E184" i="8" s="1"/>
  <c r="E185" i="8" s="1"/>
  <c r="E186" i="8" s="1"/>
  <c r="E187" i="8" s="1"/>
  <c r="E188" i="8" s="1"/>
  <c r="E189" i="8" s="1"/>
  <c r="E190" i="8" s="1"/>
  <c r="E191" i="8" s="1"/>
  <c r="E192" i="8" s="1"/>
  <c r="E193" i="8" s="1"/>
  <c r="E194" i="8" s="1"/>
  <c r="E195" i="8" s="1"/>
  <c r="E196" i="8" s="1"/>
  <c r="E197" i="8" s="1"/>
  <c r="E198" i="8" s="1"/>
  <c r="E199" i="8" s="1"/>
  <c r="E200" i="8" s="1"/>
  <c r="E201" i="8" s="1"/>
  <c r="E202" i="8" s="1"/>
  <c r="E203" i="8" s="1"/>
  <c r="E204" i="8" s="1"/>
  <c r="E205" i="8" s="1"/>
  <c r="E206" i="8" s="1"/>
  <c r="E207" i="8" s="1"/>
  <c r="E208" i="8" s="1"/>
  <c r="E209" i="8" s="1"/>
  <c r="E210" i="8" s="1"/>
  <c r="E211" i="8" s="1"/>
  <c r="E212" i="8" s="1"/>
  <c r="E213" i="8" s="1"/>
  <c r="E214" i="8" s="1"/>
  <c r="E215" i="8" s="1"/>
  <c r="E216" i="8" s="1"/>
  <c r="E217" i="8" s="1"/>
  <c r="E218" i="8" s="1"/>
  <c r="E219" i="8" s="1"/>
  <c r="E220" i="8" s="1"/>
  <c r="E221" i="8" s="1"/>
  <c r="E222" i="8" s="1"/>
  <c r="E223" i="8" s="1"/>
  <c r="E224" i="8" s="1"/>
  <c r="E225" i="8" s="1"/>
  <c r="E226" i="8" s="1"/>
  <c r="E227" i="8" s="1"/>
  <c r="E228" i="8" s="1"/>
  <c r="E229" i="8" s="1"/>
  <c r="E230" i="8" s="1"/>
  <c r="E231" i="8" s="1"/>
  <c r="E232" i="8" s="1"/>
  <c r="E233" i="8" s="1"/>
  <c r="E234" i="8" s="1"/>
  <c r="E235" i="8" s="1"/>
  <c r="E236" i="8" s="1"/>
  <c r="E237" i="8" s="1"/>
  <c r="E238" i="8" s="1"/>
  <c r="E239" i="8" s="1"/>
  <c r="E240" i="8" s="1"/>
  <c r="E241" i="8" s="1"/>
  <c r="E242" i="8" s="1"/>
  <c r="E243" i="8" s="1"/>
  <c r="E244" i="8" s="1"/>
  <c r="E245" i="8" s="1"/>
  <c r="E246" i="8" s="1"/>
  <c r="E247" i="8" s="1"/>
  <c r="E248" i="8" s="1"/>
  <c r="E249" i="8" s="1"/>
  <c r="E250" i="8" s="1"/>
  <c r="E251" i="8" s="1"/>
  <c r="E252" i="8" s="1"/>
  <c r="E253" i="8" s="1"/>
  <c r="E254" i="8" s="1"/>
  <c r="E255" i="8" s="1"/>
  <c r="E256" i="8" s="1"/>
  <c r="E257" i="8" s="1"/>
  <c r="E258" i="8" s="1"/>
  <c r="E259" i="8" s="1"/>
  <c r="E12" i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K7" i="1"/>
  <c r="K8" i="1"/>
  <c r="I9" i="13" l="1"/>
  <c r="I12" i="13" s="1"/>
  <c r="I9" i="10"/>
  <c r="I12" i="10" s="1"/>
  <c r="I9" i="12"/>
  <c r="I12" i="12" s="1"/>
  <c r="I9" i="9"/>
  <c r="I12" i="9" s="1"/>
  <c r="I9" i="8"/>
  <c r="I12" i="8" s="1"/>
  <c r="I12" i="1"/>
</calcChain>
</file>

<file path=xl/sharedStrings.xml><?xml version="1.0" encoding="utf-8"?>
<sst xmlns="http://schemas.openxmlformats.org/spreadsheetml/2006/main" count="167" uniqueCount="50">
  <si>
    <t>firstgrowthrate</t>
  </si>
  <si>
    <t>finalgrowthrate</t>
  </si>
  <si>
    <t>yearsinitialgrowth</t>
  </si>
  <si>
    <t>Year</t>
  </si>
  <si>
    <t>wacc</t>
  </si>
  <si>
    <t>Growth</t>
  </si>
  <si>
    <t>Lastyearcashflow</t>
  </si>
  <si>
    <t>Microsoft</t>
  </si>
  <si>
    <t>Coca Cola</t>
  </si>
  <si>
    <t>WMT</t>
  </si>
  <si>
    <t>LUV</t>
  </si>
  <si>
    <t>Debt/Share</t>
  </si>
  <si>
    <t>2015 Cash flow</t>
  </si>
  <si>
    <t>July 2016 stock price</t>
  </si>
  <si>
    <t>Cash flow</t>
  </si>
  <si>
    <t>Cash/Share</t>
  </si>
  <si>
    <t>Cash flow  NPV</t>
  </si>
  <si>
    <t>Debt</t>
  </si>
  <si>
    <t>Cash</t>
  </si>
  <si>
    <t>Value</t>
  </si>
  <si>
    <t>IBM</t>
  </si>
  <si>
    <t>Pepsico</t>
  </si>
  <si>
    <t>Target</t>
  </si>
  <si>
    <t>Date</t>
  </si>
  <si>
    <t>Two Stage Growth Model</t>
  </si>
  <si>
    <t>then low growth rate</t>
  </si>
  <si>
    <t>Cash flows grow at high growth rate for a while</t>
  </si>
  <si>
    <t>Year2</t>
  </si>
  <si>
    <t>Year 1 6 months</t>
  </si>
  <si>
    <t>Year 3</t>
  </si>
  <si>
    <t>Year 4</t>
  </si>
  <si>
    <t>Year 5</t>
  </si>
  <si>
    <t>C2</t>
  </si>
  <si>
    <t>C3</t>
  </si>
  <si>
    <t>C4</t>
  </si>
  <si>
    <t>C5</t>
  </si>
  <si>
    <t>C6</t>
  </si>
  <si>
    <t>Year 6</t>
  </si>
  <si>
    <t>250 years to emulate a perpituity</t>
  </si>
  <si>
    <t>C2015*(1+high)/2</t>
  </si>
  <si>
    <t>C2015*(1+high)^2</t>
  </si>
  <si>
    <t>C2017*(1+high)</t>
  </si>
  <si>
    <t>C2018*(1+high)</t>
  </si>
  <si>
    <t>C2019*(1+low)</t>
  </si>
  <si>
    <t>C2020*(1+low)</t>
  </si>
  <si>
    <t>Value = NPV of future Cash Flow per share+Initial Cash per share-Initial Debt per Share</t>
  </si>
  <si>
    <t>XNPV</t>
  </si>
  <si>
    <t>IF statements</t>
  </si>
  <si>
    <t>.5*C1</t>
  </si>
  <si>
    <t>4 years high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</si>
</sst>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2" borderId="0" xfId="0" applyFont="1" applyFill="1"/>
    <xf numFmtId="164" fontId="1" fillId="2" borderId="0" xfId="0" applyNumberFormat="1" applyFont="1" applyFill="1"/>
    <xf numFmtId="10" fontId="1" fillId="3" borderId="0" xfId="0" applyNumberFormat="1" applyFont="1" applyFill="1"/>
    <xf numFmtId="0" fontId="1" fillId="3" borderId="0" xfId="0" applyFont="1" applyFill="1"/>
    <xf numFmtId="8" fontId="1" fillId="0" borderId="0" xfId="0" applyNumberFormat="1" applyFont="1"/>
    <xf numFmtId="14" fontId="1" fillId="0" borderId="0" xfId="0" applyNumberFormat="1" applyFont="1"/>
    <xf numFmtId="0" fontId="1" fillId="0" borderId="0" xfId="0" applyNumberFormat="1" applyFont="1"/>
    <xf numFmtId="10" fontId="1" fillId="2" borderId="0" xfId="0" applyNumberFormat="1" applyFont="1" applyFill="1"/>
    <xf numFmtId="0" fontId="2" fillId="0" borderId="0" xfId="0" applyFont="1"/>
    <xf numFmtId="0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260"/>
  <sheetViews>
    <sheetView tabSelected="1" topLeftCell="A3" workbookViewId="0">
      <selection activeCell="I14" sqref="I14"/>
    </sheetView>
  </sheetViews>
  <sheetFormatPr defaultRowHeight="15" x14ac:dyDescent="0.25"/>
  <cols>
    <col min="1" max="2" width="9.140625" style="1"/>
    <col min="3" max="3" width="9.7109375" style="1" bestFit="1" customWidth="1"/>
    <col min="4" max="4" width="9.140625" style="1"/>
    <col min="5" max="5" width="18.85546875" style="1" customWidth="1"/>
    <col min="6" max="7" width="9.140625" style="1"/>
    <col min="8" max="8" width="22.140625" style="1" customWidth="1"/>
    <col min="9" max="9" width="19.28515625" style="1" customWidth="1"/>
    <col min="10" max="10" width="19" style="1" bestFit="1" customWidth="1"/>
    <col min="11" max="16384" width="9.140625" style="1"/>
  </cols>
  <sheetData>
    <row r="3" spans="3:14" x14ac:dyDescent="0.25">
      <c r="E3" s="3" t="s">
        <v>6</v>
      </c>
      <c r="F3" s="4">
        <v>11.69</v>
      </c>
    </row>
    <row r="4" spans="3:14" x14ac:dyDescent="0.25">
      <c r="E4" s="3" t="s">
        <v>0</v>
      </c>
      <c r="F4" s="5">
        <v>8.5000000000000006E-2</v>
      </c>
      <c r="K4" s="1" t="s">
        <v>8</v>
      </c>
    </row>
    <row r="5" spans="3:14" x14ac:dyDescent="0.25">
      <c r="E5" s="3" t="s">
        <v>1</v>
      </c>
      <c r="F5" s="5">
        <v>3.5000000000000003E-2</v>
      </c>
      <c r="J5" s="1" t="s">
        <v>12</v>
      </c>
      <c r="K5" s="2">
        <v>11.69</v>
      </c>
      <c r="L5" s="2"/>
      <c r="M5" s="2"/>
    </row>
    <row r="6" spans="3:14" x14ac:dyDescent="0.25">
      <c r="E6" s="3" t="s">
        <v>2</v>
      </c>
      <c r="F6" s="6">
        <v>4</v>
      </c>
      <c r="J6" s="1" t="s">
        <v>13</v>
      </c>
      <c r="K6" s="2">
        <v>145.93</v>
      </c>
      <c r="L6" s="2"/>
      <c r="M6" s="2"/>
    </row>
    <row r="7" spans="3:14" x14ac:dyDescent="0.25">
      <c r="E7" s="3" t="s">
        <v>4</v>
      </c>
      <c r="F7" s="6">
        <v>0.1</v>
      </c>
      <c r="J7" s="1" t="s">
        <v>11</v>
      </c>
      <c r="K7" s="2">
        <f>814/9.5</f>
        <v>85.684210526315795</v>
      </c>
      <c r="L7" s="2"/>
      <c r="M7" s="2"/>
    </row>
    <row r="8" spans="3:14" x14ac:dyDescent="0.25">
      <c r="J8" s="1" t="s">
        <v>15</v>
      </c>
      <c r="K8" s="1">
        <f>32.6/9.3</f>
        <v>3.5053763440860215</v>
      </c>
    </row>
    <row r="9" spans="3:14" x14ac:dyDescent="0.25">
      <c r="C9" s="1" t="s">
        <v>23</v>
      </c>
      <c r="D9" s="1" t="s">
        <v>3</v>
      </c>
      <c r="E9" s="1" t="s">
        <v>14</v>
      </c>
      <c r="F9" s="1" t="s">
        <v>5</v>
      </c>
      <c r="H9" s="1" t="s">
        <v>16</v>
      </c>
      <c r="I9" s="7">
        <f>XNPV(wacc,E10:E259,C10:C259)</f>
        <v>236.79479811887265</v>
      </c>
      <c r="J9" s="1" t="s">
        <v>38</v>
      </c>
    </row>
    <row r="10" spans="3:14" x14ac:dyDescent="0.25">
      <c r="C10" s="8">
        <v>42552</v>
      </c>
      <c r="D10" s="1">
        <v>1</v>
      </c>
      <c r="E10" s="2">
        <f>0</f>
        <v>0</v>
      </c>
      <c r="F10" s="1">
        <f t="shared" ref="F10:F73" si="0">IF(D10&lt;=yearsinitialgrowth,firstgrowthrate,finalgrowthrate)</f>
        <v>8.5000000000000006E-2</v>
      </c>
      <c r="H10" s="1" t="s">
        <v>17</v>
      </c>
      <c r="I10" s="7">
        <f>K7</f>
        <v>85.684210526315795</v>
      </c>
    </row>
    <row r="11" spans="3:14" x14ac:dyDescent="0.25">
      <c r="C11" s="8">
        <v>42643</v>
      </c>
      <c r="D11" s="1">
        <v>2</v>
      </c>
      <c r="E11" s="2">
        <f>(Lastyearcashflow)*(1+F10)*0.5</f>
        <v>6.3418249999999992</v>
      </c>
      <c r="F11" s="1">
        <f t="shared" si="0"/>
        <v>8.5000000000000006E-2</v>
      </c>
      <c r="H11" s="1" t="s">
        <v>18</v>
      </c>
      <c r="I11" s="2">
        <f>K8</f>
        <v>3.5053763440860215</v>
      </c>
    </row>
    <row r="12" spans="3:14" x14ac:dyDescent="0.25">
      <c r="C12" s="8">
        <v>42917</v>
      </c>
      <c r="D12" s="1">
        <v>3</v>
      </c>
      <c r="E12" s="2">
        <f>2*E11*(1+F11)</f>
        <v>13.761760249999998</v>
      </c>
      <c r="F12" s="1">
        <f t="shared" si="0"/>
        <v>8.5000000000000006E-2</v>
      </c>
      <c r="H12" s="1" t="s">
        <v>19</v>
      </c>
      <c r="I12" s="12">
        <f>I9-I10-+I11</f>
        <v>147.60521124847082</v>
      </c>
    </row>
    <row r="13" spans="3:14" x14ac:dyDescent="0.25">
      <c r="C13" s="8">
        <v>43282</v>
      </c>
      <c r="D13" s="1">
        <v>4</v>
      </c>
      <c r="E13" s="2">
        <f>E12*(1+F12)</f>
        <v>14.931509871249997</v>
      </c>
      <c r="F13" s="1">
        <f t="shared" si="0"/>
        <v>8.5000000000000006E-2</v>
      </c>
      <c r="I13" s="7"/>
      <c r="J13" s="1" t="s">
        <v>46</v>
      </c>
    </row>
    <row r="14" spans="3:14" x14ac:dyDescent="0.25">
      <c r="C14" s="8">
        <v>43647</v>
      </c>
      <c r="D14" s="1">
        <v>5</v>
      </c>
      <c r="E14" s="2">
        <f t="shared" ref="E14:E77" si="1">E13*(1+F13)</f>
        <v>16.200688210306247</v>
      </c>
      <c r="F14" s="1">
        <f t="shared" si="0"/>
        <v>3.5000000000000003E-2</v>
      </c>
      <c r="J14" s="1" t="s">
        <v>47</v>
      </c>
      <c r="K14" s="2"/>
    </row>
    <row r="15" spans="3:14" x14ac:dyDescent="0.25">
      <c r="C15" s="8">
        <v>44013</v>
      </c>
      <c r="D15" s="1">
        <v>6</v>
      </c>
      <c r="E15" s="2">
        <f t="shared" si="1"/>
        <v>16.767712297666964</v>
      </c>
      <c r="F15" s="1">
        <f t="shared" si="0"/>
        <v>3.5000000000000003E-2</v>
      </c>
      <c r="K15" s="2"/>
      <c r="N15" s="2"/>
    </row>
    <row r="16" spans="3:14" x14ac:dyDescent="0.25">
      <c r="C16" s="8">
        <v>44378</v>
      </c>
      <c r="D16" s="1">
        <v>7</v>
      </c>
      <c r="E16" s="2">
        <f t="shared" si="1"/>
        <v>17.354582228085306</v>
      </c>
      <c r="F16" s="1">
        <f t="shared" si="0"/>
        <v>3.5000000000000003E-2</v>
      </c>
      <c r="I16" s="1" t="s">
        <v>45</v>
      </c>
      <c r="K16" s="2"/>
      <c r="N16" s="2"/>
    </row>
    <row r="17" spans="3:14" x14ac:dyDescent="0.25">
      <c r="C17" s="8">
        <v>44743</v>
      </c>
      <c r="D17" s="1">
        <v>8</v>
      </c>
      <c r="E17" s="2">
        <f t="shared" si="1"/>
        <v>17.961992606068289</v>
      </c>
      <c r="F17" s="1">
        <f t="shared" si="0"/>
        <v>3.5000000000000003E-2</v>
      </c>
      <c r="N17" s="2"/>
    </row>
    <row r="18" spans="3:14" x14ac:dyDescent="0.25">
      <c r="C18" s="8">
        <v>45108</v>
      </c>
      <c r="D18" s="1">
        <v>9</v>
      </c>
      <c r="E18" s="2">
        <f t="shared" si="1"/>
        <v>18.590662347280677</v>
      </c>
      <c r="F18" s="1">
        <f t="shared" si="0"/>
        <v>3.5000000000000003E-2</v>
      </c>
      <c r="H18" s="1" t="s">
        <v>24</v>
      </c>
    </row>
    <row r="19" spans="3:14" x14ac:dyDescent="0.25">
      <c r="C19" s="8">
        <v>45474</v>
      </c>
      <c r="D19" s="1">
        <v>10</v>
      </c>
      <c r="E19" s="2">
        <f t="shared" si="1"/>
        <v>19.241335529435499</v>
      </c>
      <c r="F19" s="1">
        <f t="shared" si="0"/>
        <v>3.5000000000000003E-2</v>
      </c>
      <c r="H19" s="1" t="s">
        <v>26</v>
      </c>
    </row>
    <row r="20" spans="3:14" x14ac:dyDescent="0.25">
      <c r="C20" s="8">
        <v>45839</v>
      </c>
      <c r="D20" s="1">
        <v>11</v>
      </c>
      <c r="E20" s="2">
        <f t="shared" si="1"/>
        <v>19.914782272965741</v>
      </c>
      <c r="F20" s="1">
        <f t="shared" si="0"/>
        <v>3.5000000000000003E-2</v>
      </c>
      <c r="H20" s="1" t="s">
        <v>25</v>
      </c>
      <c r="J20" s="1" t="s">
        <v>49</v>
      </c>
    </row>
    <row r="21" spans="3:14" x14ac:dyDescent="0.25">
      <c r="C21" s="8">
        <v>46204</v>
      </c>
      <c r="D21" s="1">
        <v>12</v>
      </c>
      <c r="E21" s="2">
        <f t="shared" si="1"/>
        <v>20.61179965251954</v>
      </c>
      <c r="F21" s="1">
        <f t="shared" si="0"/>
        <v>3.5000000000000003E-2</v>
      </c>
    </row>
    <row r="22" spans="3:14" x14ac:dyDescent="0.25">
      <c r="C22" s="8">
        <v>46569</v>
      </c>
      <c r="D22" s="1">
        <v>13</v>
      </c>
      <c r="E22" s="2">
        <f t="shared" si="1"/>
        <v>21.333212640357722</v>
      </c>
      <c r="F22" s="1">
        <f t="shared" si="0"/>
        <v>3.5000000000000003E-2</v>
      </c>
      <c r="G22" s="1">
        <v>2016</v>
      </c>
      <c r="H22" s="8">
        <v>42643</v>
      </c>
      <c r="I22" s="1" t="s">
        <v>28</v>
      </c>
      <c r="J22" s="11" t="s">
        <v>39</v>
      </c>
      <c r="K22" s="2" t="s">
        <v>48</v>
      </c>
      <c r="N22" s="2"/>
    </row>
    <row r="23" spans="3:14" x14ac:dyDescent="0.25">
      <c r="C23" s="8">
        <v>46935</v>
      </c>
      <c r="D23" s="1">
        <v>14</v>
      </c>
      <c r="E23" s="2">
        <f t="shared" si="1"/>
        <v>22.07987508277024</v>
      </c>
      <c r="F23" s="1">
        <f t="shared" si="0"/>
        <v>3.5000000000000003E-2</v>
      </c>
      <c r="G23" s="1">
        <v>2017</v>
      </c>
      <c r="H23" s="8">
        <v>42917</v>
      </c>
      <c r="I23" s="1" t="s">
        <v>27</v>
      </c>
      <c r="J23" s="11" t="s">
        <v>40</v>
      </c>
      <c r="K23" s="2" t="s">
        <v>32</v>
      </c>
      <c r="N23" s="2"/>
    </row>
    <row r="24" spans="3:14" x14ac:dyDescent="0.25">
      <c r="C24" s="8">
        <v>47300</v>
      </c>
      <c r="D24" s="1">
        <v>15</v>
      </c>
      <c r="E24" s="2">
        <f t="shared" si="1"/>
        <v>22.852670710667198</v>
      </c>
      <c r="F24" s="1">
        <f t="shared" si="0"/>
        <v>3.5000000000000003E-2</v>
      </c>
      <c r="G24" s="1">
        <v>2018</v>
      </c>
      <c r="H24" s="8">
        <v>43282</v>
      </c>
      <c r="I24" s="1" t="s">
        <v>29</v>
      </c>
      <c r="J24" s="11" t="s">
        <v>41</v>
      </c>
      <c r="K24" s="2" t="s">
        <v>33</v>
      </c>
      <c r="N24" s="2"/>
    </row>
    <row r="25" spans="3:14" x14ac:dyDescent="0.25">
      <c r="C25" s="8">
        <v>47665</v>
      </c>
      <c r="D25" s="1">
        <v>16</v>
      </c>
      <c r="E25" s="2">
        <f t="shared" si="1"/>
        <v>23.652514185540547</v>
      </c>
      <c r="F25" s="1">
        <f t="shared" si="0"/>
        <v>3.5000000000000003E-2</v>
      </c>
      <c r="G25" s="1">
        <v>2019</v>
      </c>
      <c r="H25" s="8">
        <v>43647</v>
      </c>
      <c r="I25" s="1" t="s">
        <v>30</v>
      </c>
      <c r="J25" s="11" t="s">
        <v>42</v>
      </c>
      <c r="K25" s="1" t="s">
        <v>34</v>
      </c>
    </row>
    <row r="26" spans="3:14" x14ac:dyDescent="0.25">
      <c r="C26" s="8">
        <v>48030</v>
      </c>
      <c r="D26" s="1">
        <v>17</v>
      </c>
      <c r="E26" s="2">
        <f t="shared" si="1"/>
        <v>24.480352182034462</v>
      </c>
      <c r="F26" s="1">
        <f t="shared" si="0"/>
        <v>3.5000000000000003E-2</v>
      </c>
      <c r="G26" s="1">
        <v>2020</v>
      </c>
      <c r="H26" s="8">
        <v>44013</v>
      </c>
      <c r="I26" s="1" t="s">
        <v>31</v>
      </c>
      <c r="J26" s="11" t="s">
        <v>43</v>
      </c>
      <c r="K26" s="2" t="s">
        <v>35</v>
      </c>
    </row>
    <row r="27" spans="3:14" x14ac:dyDescent="0.25">
      <c r="C27" s="8">
        <v>48396</v>
      </c>
      <c r="D27" s="1">
        <v>18</v>
      </c>
      <c r="E27" s="2">
        <f t="shared" si="1"/>
        <v>25.337164508405667</v>
      </c>
      <c r="F27" s="1">
        <f t="shared" si="0"/>
        <v>3.5000000000000003E-2</v>
      </c>
      <c r="G27" s="1">
        <v>2021</v>
      </c>
      <c r="H27" s="8">
        <v>44378</v>
      </c>
      <c r="I27" s="1" t="s">
        <v>37</v>
      </c>
      <c r="J27" s="11" t="s">
        <v>44</v>
      </c>
      <c r="K27" s="2" t="s">
        <v>36</v>
      </c>
    </row>
    <row r="28" spans="3:14" x14ac:dyDescent="0.25">
      <c r="C28" s="8">
        <v>48761</v>
      </c>
      <c r="D28" s="1">
        <v>19</v>
      </c>
      <c r="E28" s="2">
        <f t="shared" si="1"/>
        <v>26.223965266199865</v>
      </c>
      <c r="F28" s="1">
        <f t="shared" si="0"/>
        <v>3.5000000000000003E-2</v>
      </c>
      <c r="N28" s="2"/>
    </row>
    <row r="29" spans="3:14" x14ac:dyDescent="0.25">
      <c r="C29" s="8">
        <v>49126</v>
      </c>
      <c r="D29" s="1">
        <v>20</v>
      </c>
      <c r="E29" s="2">
        <f t="shared" si="1"/>
        <v>27.141804050516857</v>
      </c>
      <c r="F29" s="1">
        <f t="shared" si="0"/>
        <v>3.5000000000000003E-2</v>
      </c>
      <c r="K29" s="2"/>
      <c r="N29" s="2"/>
    </row>
    <row r="30" spans="3:14" x14ac:dyDescent="0.25">
      <c r="C30" s="8">
        <v>49491</v>
      </c>
      <c r="D30" s="1">
        <v>21</v>
      </c>
      <c r="E30" s="2">
        <f t="shared" si="1"/>
        <v>28.091767192284944</v>
      </c>
      <c r="F30" s="1">
        <f t="shared" si="0"/>
        <v>3.5000000000000003E-2</v>
      </c>
      <c r="J30" s="1" t="s">
        <v>13</v>
      </c>
      <c r="K30" s="2">
        <v>42.2</v>
      </c>
      <c r="M30" s="1" t="s">
        <v>11</v>
      </c>
      <c r="N30" s="2">
        <f>12760/602</f>
        <v>21.196013289036546</v>
      </c>
    </row>
    <row r="31" spans="3:14" x14ac:dyDescent="0.25">
      <c r="C31" s="8">
        <v>49857</v>
      </c>
      <c r="D31" s="1">
        <v>22</v>
      </c>
      <c r="E31" s="2">
        <f t="shared" si="1"/>
        <v>29.074979044014913</v>
      </c>
      <c r="F31" s="1">
        <f t="shared" si="0"/>
        <v>3.5000000000000003E-2</v>
      </c>
      <c r="J31" s="1" t="s">
        <v>11</v>
      </c>
      <c r="K31" s="2">
        <f>3308/605</f>
        <v>5.4677685950413224</v>
      </c>
      <c r="M31" s="1" t="s">
        <v>15</v>
      </c>
      <c r="N31" s="1">
        <f>4046/602</f>
        <v>6.7209302325581399</v>
      </c>
    </row>
    <row r="32" spans="3:14" x14ac:dyDescent="0.25">
      <c r="C32" s="8">
        <v>50222</v>
      </c>
      <c r="D32" s="1">
        <v>23</v>
      </c>
      <c r="E32" s="2">
        <f t="shared" si="1"/>
        <v>30.092603310555432</v>
      </c>
      <c r="F32" s="1">
        <f t="shared" si="0"/>
        <v>3.5000000000000003E-2</v>
      </c>
      <c r="J32" s="1" t="s">
        <v>15</v>
      </c>
      <c r="K32" s="1">
        <f>3582/606</f>
        <v>5.9108910891089108</v>
      </c>
    </row>
    <row r="33" spans="3:6" x14ac:dyDescent="0.25">
      <c r="C33" s="8">
        <v>50587</v>
      </c>
      <c r="D33" s="1">
        <v>24</v>
      </c>
      <c r="E33" s="2">
        <f t="shared" si="1"/>
        <v>31.145844426424869</v>
      </c>
      <c r="F33" s="1">
        <f t="shared" si="0"/>
        <v>3.5000000000000003E-2</v>
      </c>
    </row>
    <row r="34" spans="3:6" x14ac:dyDescent="0.25">
      <c r="C34" s="8">
        <v>50952</v>
      </c>
      <c r="D34" s="1">
        <v>25</v>
      </c>
      <c r="E34" s="2">
        <f t="shared" si="1"/>
        <v>32.235948981349736</v>
      </c>
      <c r="F34" s="1">
        <f t="shared" si="0"/>
        <v>3.5000000000000003E-2</v>
      </c>
    </row>
    <row r="35" spans="3:6" x14ac:dyDescent="0.25">
      <c r="C35" s="8">
        <v>51318</v>
      </c>
      <c r="D35" s="1">
        <v>26</v>
      </c>
      <c r="E35" s="2">
        <f t="shared" si="1"/>
        <v>33.364207195696977</v>
      </c>
      <c r="F35" s="1">
        <f t="shared" si="0"/>
        <v>3.5000000000000003E-2</v>
      </c>
    </row>
    <row r="36" spans="3:6" x14ac:dyDescent="0.25">
      <c r="C36" s="8">
        <v>51683</v>
      </c>
      <c r="D36" s="1">
        <v>27</v>
      </c>
      <c r="E36" s="2">
        <f t="shared" si="1"/>
        <v>34.531954447546369</v>
      </c>
      <c r="F36" s="1">
        <f t="shared" si="0"/>
        <v>3.5000000000000003E-2</v>
      </c>
    </row>
    <row r="37" spans="3:6" x14ac:dyDescent="0.25">
      <c r="C37" s="8">
        <v>52048</v>
      </c>
      <c r="D37" s="1">
        <v>28</v>
      </c>
      <c r="E37" s="2">
        <f t="shared" si="1"/>
        <v>35.740572853210487</v>
      </c>
      <c r="F37" s="1">
        <f t="shared" si="0"/>
        <v>3.5000000000000003E-2</v>
      </c>
    </row>
    <row r="38" spans="3:6" x14ac:dyDescent="0.25">
      <c r="C38" s="8">
        <v>52413</v>
      </c>
      <c r="D38" s="1">
        <v>29</v>
      </c>
      <c r="E38" s="2">
        <f t="shared" si="1"/>
        <v>36.991492903072853</v>
      </c>
      <c r="F38" s="1">
        <f t="shared" si="0"/>
        <v>3.5000000000000003E-2</v>
      </c>
    </row>
    <row r="39" spans="3:6" x14ac:dyDescent="0.25">
      <c r="C39" s="8">
        <v>52779</v>
      </c>
      <c r="D39" s="1">
        <v>30</v>
      </c>
      <c r="E39" s="2">
        <f t="shared" si="1"/>
        <v>38.286195154680399</v>
      </c>
      <c r="F39" s="1">
        <f t="shared" si="0"/>
        <v>3.5000000000000003E-2</v>
      </c>
    </row>
    <row r="40" spans="3:6" x14ac:dyDescent="0.25">
      <c r="C40" s="8">
        <v>53144</v>
      </c>
      <c r="D40" s="1">
        <v>31</v>
      </c>
      <c r="E40" s="2">
        <f t="shared" si="1"/>
        <v>39.626211985094209</v>
      </c>
      <c r="F40" s="1">
        <f t="shared" si="0"/>
        <v>3.5000000000000003E-2</v>
      </c>
    </row>
    <row r="41" spans="3:6" x14ac:dyDescent="0.25">
      <c r="C41" s="8">
        <v>53509</v>
      </c>
      <c r="D41" s="1">
        <v>32</v>
      </c>
      <c r="E41" s="2">
        <f t="shared" si="1"/>
        <v>41.013129404572503</v>
      </c>
      <c r="F41" s="1">
        <f t="shared" si="0"/>
        <v>3.5000000000000003E-2</v>
      </c>
    </row>
    <row r="42" spans="3:6" x14ac:dyDescent="0.25">
      <c r="C42" s="8">
        <v>53874</v>
      </c>
      <c r="D42" s="1">
        <v>33</v>
      </c>
      <c r="E42" s="2">
        <f t="shared" si="1"/>
        <v>42.448588933732537</v>
      </c>
      <c r="F42" s="1">
        <f t="shared" si="0"/>
        <v>3.5000000000000003E-2</v>
      </c>
    </row>
    <row r="43" spans="3:6" x14ac:dyDescent="0.25">
      <c r="C43" s="8">
        <v>54240</v>
      </c>
      <c r="D43" s="1">
        <v>34</v>
      </c>
      <c r="E43" s="2">
        <f t="shared" si="1"/>
        <v>43.934289546413176</v>
      </c>
      <c r="F43" s="1">
        <f t="shared" si="0"/>
        <v>3.5000000000000003E-2</v>
      </c>
    </row>
    <row r="44" spans="3:6" x14ac:dyDescent="0.25">
      <c r="C44" s="8">
        <v>54605</v>
      </c>
      <c r="D44" s="1">
        <v>35</v>
      </c>
      <c r="E44" s="2">
        <f t="shared" si="1"/>
        <v>45.471989680537632</v>
      </c>
      <c r="F44" s="1">
        <f t="shared" si="0"/>
        <v>3.5000000000000003E-2</v>
      </c>
    </row>
    <row r="45" spans="3:6" x14ac:dyDescent="0.25">
      <c r="C45" s="8">
        <v>54970</v>
      </c>
      <c r="D45" s="1">
        <v>36</v>
      </c>
      <c r="E45" s="2">
        <f t="shared" si="1"/>
        <v>47.063509319356449</v>
      </c>
      <c r="F45" s="1">
        <f t="shared" si="0"/>
        <v>3.5000000000000003E-2</v>
      </c>
    </row>
    <row r="46" spans="3:6" x14ac:dyDescent="0.25">
      <c r="C46" s="8">
        <v>55335</v>
      </c>
      <c r="D46" s="1">
        <v>37</v>
      </c>
      <c r="E46" s="2">
        <f t="shared" si="1"/>
        <v>48.710732145533918</v>
      </c>
      <c r="F46" s="1">
        <f t="shared" si="0"/>
        <v>3.5000000000000003E-2</v>
      </c>
    </row>
    <row r="47" spans="3:6" x14ac:dyDescent="0.25">
      <c r="C47" s="8">
        <v>55701</v>
      </c>
      <c r="D47" s="1">
        <v>38</v>
      </c>
      <c r="E47" s="2">
        <f t="shared" si="1"/>
        <v>50.415607770627602</v>
      </c>
      <c r="F47" s="1">
        <f t="shared" si="0"/>
        <v>3.5000000000000003E-2</v>
      </c>
    </row>
    <row r="48" spans="3:6" x14ac:dyDescent="0.25">
      <c r="C48" s="8">
        <v>56066</v>
      </c>
      <c r="D48" s="1">
        <v>39</v>
      </c>
      <c r="E48" s="2">
        <f t="shared" si="1"/>
        <v>52.180154042599561</v>
      </c>
      <c r="F48" s="1">
        <f t="shared" si="0"/>
        <v>3.5000000000000003E-2</v>
      </c>
    </row>
    <row r="49" spans="3:6" x14ac:dyDescent="0.25">
      <c r="C49" s="8">
        <v>56431</v>
      </c>
      <c r="D49" s="1">
        <v>40</v>
      </c>
      <c r="E49" s="2">
        <f t="shared" si="1"/>
        <v>54.006459434090544</v>
      </c>
      <c r="F49" s="1">
        <f t="shared" si="0"/>
        <v>3.5000000000000003E-2</v>
      </c>
    </row>
    <row r="50" spans="3:6" x14ac:dyDescent="0.25">
      <c r="C50" s="8">
        <v>56796</v>
      </c>
      <c r="D50" s="1">
        <v>41</v>
      </c>
      <c r="E50" s="2">
        <f t="shared" si="1"/>
        <v>55.89668551428371</v>
      </c>
      <c r="F50" s="1">
        <f t="shared" si="0"/>
        <v>3.5000000000000003E-2</v>
      </c>
    </row>
    <row r="51" spans="3:6" x14ac:dyDescent="0.25">
      <c r="C51" s="8">
        <v>57162</v>
      </c>
      <c r="D51" s="1">
        <v>42</v>
      </c>
      <c r="E51" s="2">
        <f t="shared" si="1"/>
        <v>57.853069507283635</v>
      </c>
      <c r="F51" s="1">
        <f t="shared" si="0"/>
        <v>3.5000000000000003E-2</v>
      </c>
    </row>
    <row r="52" spans="3:6" x14ac:dyDescent="0.25">
      <c r="C52" s="8">
        <v>57527</v>
      </c>
      <c r="D52" s="1">
        <v>43</v>
      </c>
      <c r="E52" s="2">
        <f t="shared" si="1"/>
        <v>59.877926940038556</v>
      </c>
      <c r="F52" s="1">
        <f t="shared" si="0"/>
        <v>3.5000000000000003E-2</v>
      </c>
    </row>
    <row r="53" spans="3:6" x14ac:dyDescent="0.25">
      <c r="C53" s="8">
        <v>57892</v>
      </c>
      <c r="D53" s="1">
        <v>44</v>
      </c>
      <c r="E53" s="2">
        <f t="shared" si="1"/>
        <v>61.973654382939898</v>
      </c>
      <c r="F53" s="1">
        <f t="shared" si="0"/>
        <v>3.5000000000000003E-2</v>
      </c>
    </row>
    <row r="54" spans="3:6" x14ac:dyDescent="0.25">
      <c r="C54" s="8">
        <v>58257</v>
      </c>
      <c r="D54" s="1">
        <v>45</v>
      </c>
      <c r="E54" s="2">
        <f t="shared" si="1"/>
        <v>64.142732286342792</v>
      </c>
      <c r="F54" s="1">
        <f t="shared" si="0"/>
        <v>3.5000000000000003E-2</v>
      </c>
    </row>
    <row r="55" spans="3:6" x14ac:dyDescent="0.25">
      <c r="C55" s="8">
        <v>58623</v>
      </c>
      <c r="D55" s="1">
        <v>46</v>
      </c>
      <c r="E55" s="2">
        <f t="shared" si="1"/>
        <v>66.387727916364781</v>
      </c>
      <c r="F55" s="1">
        <f t="shared" si="0"/>
        <v>3.5000000000000003E-2</v>
      </c>
    </row>
    <row r="56" spans="3:6" x14ac:dyDescent="0.25">
      <c r="C56" s="8">
        <v>58988</v>
      </c>
      <c r="D56" s="1">
        <v>47</v>
      </c>
      <c r="E56" s="2">
        <f t="shared" si="1"/>
        <v>68.711298393437545</v>
      </c>
      <c r="F56" s="1">
        <f t="shared" si="0"/>
        <v>3.5000000000000003E-2</v>
      </c>
    </row>
    <row r="57" spans="3:6" x14ac:dyDescent="0.25">
      <c r="C57" s="8">
        <v>59353</v>
      </c>
      <c r="D57" s="1">
        <v>48</v>
      </c>
      <c r="E57" s="2">
        <f t="shared" si="1"/>
        <v>71.116193837207859</v>
      </c>
      <c r="F57" s="1">
        <f t="shared" si="0"/>
        <v>3.5000000000000003E-2</v>
      </c>
    </row>
    <row r="58" spans="3:6" x14ac:dyDescent="0.25">
      <c r="C58" s="8">
        <v>59718</v>
      </c>
      <c r="D58" s="1">
        <v>49</v>
      </c>
      <c r="E58" s="2">
        <f t="shared" si="1"/>
        <v>73.605260621510126</v>
      </c>
      <c r="F58" s="1">
        <f t="shared" si="0"/>
        <v>3.5000000000000003E-2</v>
      </c>
    </row>
    <row r="59" spans="3:6" x14ac:dyDescent="0.25">
      <c r="C59" s="8">
        <v>60084</v>
      </c>
      <c r="D59" s="1">
        <v>50</v>
      </c>
      <c r="E59" s="2">
        <f t="shared" si="1"/>
        <v>76.181444743262972</v>
      </c>
      <c r="F59" s="1">
        <f t="shared" si="0"/>
        <v>3.5000000000000003E-2</v>
      </c>
    </row>
    <row r="60" spans="3:6" x14ac:dyDescent="0.25">
      <c r="C60" s="8">
        <v>60449</v>
      </c>
      <c r="D60" s="1">
        <v>51</v>
      </c>
      <c r="E60" s="2">
        <f t="shared" si="1"/>
        <v>78.847795309277174</v>
      </c>
      <c r="F60" s="1">
        <f t="shared" si="0"/>
        <v>3.5000000000000003E-2</v>
      </c>
    </row>
    <row r="61" spans="3:6" x14ac:dyDescent="0.25">
      <c r="C61" s="8">
        <v>60814</v>
      </c>
      <c r="D61" s="1">
        <v>52</v>
      </c>
      <c r="E61" s="2">
        <f t="shared" si="1"/>
        <v>81.607468145101862</v>
      </c>
      <c r="F61" s="1">
        <f t="shared" si="0"/>
        <v>3.5000000000000003E-2</v>
      </c>
    </row>
    <row r="62" spans="3:6" x14ac:dyDescent="0.25">
      <c r="C62" s="8">
        <v>61179</v>
      </c>
      <c r="D62" s="1">
        <v>53</v>
      </c>
      <c r="E62" s="2">
        <f t="shared" si="1"/>
        <v>84.463729530180416</v>
      </c>
      <c r="F62" s="1">
        <f t="shared" si="0"/>
        <v>3.5000000000000003E-2</v>
      </c>
    </row>
    <row r="63" spans="3:6" x14ac:dyDescent="0.25">
      <c r="C63" s="8">
        <v>61545</v>
      </c>
      <c r="D63" s="1">
        <v>54</v>
      </c>
      <c r="E63" s="2">
        <f t="shared" si="1"/>
        <v>87.419960063736724</v>
      </c>
      <c r="F63" s="1">
        <f t="shared" si="0"/>
        <v>3.5000000000000003E-2</v>
      </c>
    </row>
    <row r="64" spans="3:6" x14ac:dyDescent="0.25">
      <c r="C64" s="8">
        <v>61910</v>
      </c>
      <c r="D64" s="1">
        <v>55</v>
      </c>
      <c r="E64" s="2">
        <f t="shared" si="1"/>
        <v>90.479658665967506</v>
      </c>
      <c r="F64" s="1">
        <f t="shared" si="0"/>
        <v>3.5000000000000003E-2</v>
      </c>
    </row>
    <row r="65" spans="3:6" x14ac:dyDescent="0.25">
      <c r="C65" s="8">
        <v>62275</v>
      </c>
      <c r="D65" s="1">
        <v>56</v>
      </c>
      <c r="E65" s="2">
        <f t="shared" si="1"/>
        <v>93.646446719276355</v>
      </c>
      <c r="F65" s="1">
        <f t="shared" si="0"/>
        <v>3.5000000000000003E-2</v>
      </c>
    </row>
    <row r="66" spans="3:6" x14ac:dyDescent="0.25">
      <c r="C66" s="8">
        <v>62640</v>
      </c>
      <c r="D66" s="1">
        <v>57</v>
      </c>
      <c r="E66" s="2">
        <f t="shared" si="1"/>
        <v>96.924072354451013</v>
      </c>
      <c r="F66" s="1">
        <f t="shared" si="0"/>
        <v>3.5000000000000003E-2</v>
      </c>
    </row>
    <row r="67" spans="3:6" x14ac:dyDescent="0.25">
      <c r="C67" s="8">
        <v>63006</v>
      </c>
      <c r="D67" s="1">
        <v>58</v>
      </c>
      <c r="E67" s="2">
        <f t="shared" si="1"/>
        <v>100.31641488685679</v>
      </c>
      <c r="F67" s="1">
        <f t="shared" si="0"/>
        <v>3.5000000000000003E-2</v>
      </c>
    </row>
    <row r="68" spans="3:6" x14ac:dyDescent="0.25">
      <c r="C68" s="8">
        <v>63371</v>
      </c>
      <c r="D68" s="1">
        <v>59</v>
      </c>
      <c r="E68" s="2">
        <f t="shared" si="1"/>
        <v>103.82748940789676</v>
      </c>
      <c r="F68" s="1">
        <f t="shared" si="0"/>
        <v>3.5000000000000003E-2</v>
      </c>
    </row>
    <row r="69" spans="3:6" x14ac:dyDescent="0.25">
      <c r="C69" s="8">
        <v>63736</v>
      </c>
      <c r="D69" s="1">
        <v>60</v>
      </c>
      <c r="E69" s="2">
        <f t="shared" si="1"/>
        <v>107.46145153717315</v>
      </c>
      <c r="F69" s="1">
        <f t="shared" si="0"/>
        <v>3.5000000000000003E-2</v>
      </c>
    </row>
    <row r="70" spans="3:6" x14ac:dyDescent="0.25">
      <c r="C70" s="8">
        <v>64101</v>
      </c>
      <c r="D70" s="1">
        <v>61</v>
      </c>
      <c r="E70" s="2">
        <f t="shared" si="1"/>
        <v>111.22260234097421</v>
      </c>
      <c r="F70" s="1">
        <f t="shared" si="0"/>
        <v>3.5000000000000003E-2</v>
      </c>
    </row>
    <row r="71" spans="3:6" x14ac:dyDescent="0.25">
      <c r="C71" s="8">
        <v>64467</v>
      </c>
      <c r="D71" s="1">
        <v>62</v>
      </c>
      <c r="E71" s="2">
        <f t="shared" si="1"/>
        <v>115.1153934229083</v>
      </c>
      <c r="F71" s="1">
        <f t="shared" si="0"/>
        <v>3.5000000000000003E-2</v>
      </c>
    </row>
    <row r="72" spans="3:6" x14ac:dyDescent="0.25">
      <c r="C72" s="8">
        <v>64832</v>
      </c>
      <c r="D72" s="1">
        <v>63</v>
      </c>
      <c r="E72" s="2">
        <f t="shared" si="1"/>
        <v>119.14443219271008</v>
      </c>
      <c r="F72" s="1">
        <f t="shared" si="0"/>
        <v>3.5000000000000003E-2</v>
      </c>
    </row>
    <row r="73" spans="3:6" x14ac:dyDescent="0.25">
      <c r="C73" s="8">
        <v>65197</v>
      </c>
      <c r="D73" s="1">
        <v>64</v>
      </c>
      <c r="E73" s="2">
        <f t="shared" si="1"/>
        <v>123.31448731945493</v>
      </c>
      <c r="F73" s="1">
        <f t="shared" si="0"/>
        <v>3.5000000000000003E-2</v>
      </c>
    </row>
    <row r="74" spans="3:6" x14ac:dyDescent="0.25">
      <c r="C74" s="8">
        <v>65562</v>
      </c>
      <c r="D74" s="1">
        <v>65</v>
      </c>
      <c r="E74" s="2">
        <f t="shared" si="1"/>
        <v>127.63049437563583</v>
      </c>
      <c r="F74" s="1">
        <f t="shared" ref="F74:F137" si="2">IF(D74&lt;=yearsinitialgrowth,firstgrowthrate,finalgrowthrate)</f>
        <v>3.5000000000000003E-2</v>
      </c>
    </row>
    <row r="75" spans="3:6" x14ac:dyDescent="0.25">
      <c r="C75" s="8">
        <v>65928</v>
      </c>
      <c r="D75" s="1">
        <v>66</v>
      </c>
      <c r="E75" s="2">
        <f t="shared" si="1"/>
        <v>132.09756167878308</v>
      </c>
      <c r="F75" s="1">
        <f t="shared" si="2"/>
        <v>3.5000000000000003E-2</v>
      </c>
    </row>
    <row r="76" spans="3:6" x14ac:dyDescent="0.25">
      <c r="C76" s="8">
        <v>66293</v>
      </c>
      <c r="D76" s="1">
        <v>67</v>
      </c>
      <c r="E76" s="2">
        <f t="shared" si="1"/>
        <v>136.72097633754046</v>
      </c>
      <c r="F76" s="1">
        <f t="shared" si="2"/>
        <v>3.5000000000000003E-2</v>
      </c>
    </row>
    <row r="77" spans="3:6" x14ac:dyDescent="0.25">
      <c r="C77" s="8">
        <v>66658</v>
      </c>
      <c r="D77" s="1">
        <v>68</v>
      </c>
      <c r="E77" s="2">
        <f t="shared" si="1"/>
        <v>141.50621050935436</v>
      </c>
      <c r="F77" s="1">
        <f t="shared" si="2"/>
        <v>3.5000000000000003E-2</v>
      </c>
    </row>
    <row r="78" spans="3:6" x14ac:dyDescent="0.25">
      <c r="C78" s="8">
        <v>67023</v>
      </c>
      <c r="D78" s="1">
        <v>69</v>
      </c>
      <c r="E78" s="2">
        <f t="shared" ref="E78:E141" si="3">E77*(1+F77)</f>
        <v>146.45892787718176</v>
      </c>
      <c r="F78" s="1">
        <f t="shared" si="2"/>
        <v>3.5000000000000003E-2</v>
      </c>
    </row>
    <row r="79" spans="3:6" x14ac:dyDescent="0.25">
      <c r="C79" s="8">
        <v>67389</v>
      </c>
      <c r="D79" s="1">
        <v>70</v>
      </c>
      <c r="E79" s="2">
        <f t="shared" si="3"/>
        <v>151.58499035288312</v>
      </c>
      <c r="F79" s="1">
        <f t="shared" si="2"/>
        <v>3.5000000000000003E-2</v>
      </c>
    </row>
    <row r="80" spans="3:6" x14ac:dyDescent="0.25">
      <c r="C80" s="8">
        <v>67754</v>
      </c>
      <c r="D80" s="1">
        <v>71</v>
      </c>
      <c r="E80" s="2">
        <f t="shared" si="3"/>
        <v>156.89046501523401</v>
      </c>
      <c r="F80" s="1">
        <f t="shared" si="2"/>
        <v>3.5000000000000003E-2</v>
      </c>
    </row>
    <row r="81" spans="3:6" x14ac:dyDescent="0.25">
      <c r="C81" s="8">
        <v>68119</v>
      </c>
      <c r="D81" s="1">
        <v>72</v>
      </c>
      <c r="E81" s="2">
        <f t="shared" si="3"/>
        <v>162.38163129076719</v>
      </c>
      <c r="F81" s="1">
        <f t="shared" si="2"/>
        <v>3.5000000000000003E-2</v>
      </c>
    </row>
    <row r="82" spans="3:6" x14ac:dyDescent="0.25">
      <c r="C82" s="8">
        <v>68484</v>
      </c>
      <c r="D82" s="1">
        <v>73</v>
      </c>
      <c r="E82" s="2">
        <f t="shared" si="3"/>
        <v>168.06498838594402</v>
      </c>
      <c r="F82" s="1">
        <f t="shared" si="2"/>
        <v>3.5000000000000003E-2</v>
      </c>
    </row>
    <row r="83" spans="3:6" x14ac:dyDescent="0.25">
      <c r="C83" s="8">
        <v>68850</v>
      </c>
      <c r="D83" s="1">
        <v>74</v>
      </c>
      <c r="E83" s="2">
        <f t="shared" si="3"/>
        <v>173.94726297945203</v>
      </c>
      <c r="F83" s="1">
        <f t="shared" si="2"/>
        <v>3.5000000000000003E-2</v>
      </c>
    </row>
    <row r="84" spans="3:6" x14ac:dyDescent="0.25">
      <c r="C84" s="8">
        <v>69215</v>
      </c>
      <c r="D84" s="1">
        <v>75</v>
      </c>
      <c r="E84" s="2">
        <f t="shared" si="3"/>
        <v>180.03541718373285</v>
      </c>
      <c r="F84" s="1">
        <f t="shared" si="2"/>
        <v>3.5000000000000003E-2</v>
      </c>
    </row>
    <row r="85" spans="3:6" x14ac:dyDescent="0.25">
      <c r="C85" s="8">
        <v>69580</v>
      </c>
      <c r="D85" s="1">
        <v>76</v>
      </c>
      <c r="E85" s="2">
        <f t="shared" si="3"/>
        <v>186.33665678516348</v>
      </c>
      <c r="F85" s="1">
        <f t="shared" si="2"/>
        <v>3.5000000000000003E-2</v>
      </c>
    </row>
    <row r="86" spans="3:6" x14ac:dyDescent="0.25">
      <c r="C86" s="8">
        <v>69945</v>
      </c>
      <c r="D86" s="1">
        <v>77</v>
      </c>
      <c r="E86" s="2">
        <f t="shared" si="3"/>
        <v>192.8584397726442</v>
      </c>
      <c r="F86" s="1">
        <f t="shared" si="2"/>
        <v>3.5000000000000003E-2</v>
      </c>
    </row>
    <row r="87" spans="3:6" x14ac:dyDescent="0.25">
      <c r="C87" s="8">
        <v>70311</v>
      </c>
      <c r="D87" s="1">
        <v>78</v>
      </c>
      <c r="E87" s="2">
        <f t="shared" si="3"/>
        <v>199.60848516468673</v>
      </c>
      <c r="F87" s="1">
        <f t="shared" si="2"/>
        <v>3.5000000000000003E-2</v>
      </c>
    </row>
    <row r="88" spans="3:6" x14ac:dyDescent="0.25">
      <c r="C88" s="8">
        <v>70676</v>
      </c>
      <c r="D88" s="1">
        <v>79</v>
      </c>
      <c r="E88" s="2">
        <f t="shared" si="3"/>
        <v>206.59478214545075</v>
      </c>
      <c r="F88" s="1">
        <f t="shared" si="2"/>
        <v>3.5000000000000003E-2</v>
      </c>
    </row>
    <row r="89" spans="3:6" x14ac:dyDescent="0.25">
      <c r="C89" s="8">
        <v>71041</v>
      </c>
      <c r="D89" s="1">
        <v>80</v>
      </c>
      <c r="E89" s="2">
        <f t="shared" si="3"/>
        <v>213.82559952054152</v>
      </c>
      <c r="F89" s="1">
        <f t="shared" si="2"/>
        <v>3.5000000000000003E-2</v>
      </c>
    </row>
    <row r="90" spans="3:6" x14ac:dyDescent="0.25">
      <c r="C90" s="8">
        <v>71406</v>
      </c>
      <c r="D90" s="1">
        <v>81</v>
      </c>
      <c r="E90" s="2">
        <f t="shared" si="3"/>
        <v>221.30949550376044</v>
      </c>
      <c r="F90" s="1">
        <f t="shared" si="2"/>
        <v>3.5000000000000003E-2</v>
      </c>
    </row>
    <row r="91" spans="3:6" x14ac:dyDescent="0.25">
      <c r="C91" s="8">
        <v>71772</v>
      </c>
      <c r="D91" s="1">
        <v>82</v>
      </c>
      <c r="E91" s="2">
        <f t="shared" si="3"/>
        <v>229.05532784639203</v>
      </c>
      <c r="F91" s="1">
        <f t="shared" si="2"/>
        <v>3.5000000000000003E-2</v>
      </c>
    </row>
    <row r="92" spans="3:6" x14ac:dyDescent="0.25">
      <c r="C92" s="8">
        <v>72137</v>
      </c>
      <c r="D92" s="1">
        <v>83</v>
      </c>
      <c r="E92" s="2">
        <f t="shared" si="3"/>
        <v>237.07226432101572</v>
      </c>
      <c r="F92" s="1">
        <f t="shared" si="2"/>
        <v>3.5000000000000003E-2</v>
      </c>
    </row>
    <row r="93" spans="3:6" x14ac:dyDescent="0.25">
      <c r="C93" s="8">
        <v>72502</v>
      </c>
      <c r="D93" s="1">
        <v>84</v>
      </c>
      <c r="E93" s="2">
        <f t="shared" si="3"/>
        <v>245.36979357225127</v>
      </c>
      <c r="F93" s="1">
        <f t="shared" si="2"/>
        <v>3.5000000000000003E-2</v>
      </c>
    </row>
    <row r="94" spans="3:6" x14ac:dyDescent="0.25">
      <c r="C94" s="8">
        <v>72867</v>
      </c>
      <c r="D94" s="1">
        <v>85</v>
      </c>
      <c r="E94" s="2">
        <f t="shared" si="3"/>
        <v>253.95773634728005</v>
      </c>
      <c r="F94" s="1">
        <f t="shared" si="2"/>
        <v>3.5000000000000003E-2</v>
      </c>
    </row>
    <row r="95" spans="3:6" x14ac:dyDescent="0.25">
      <c r="C95" s="8">
        <v>73232</v>
      </c>
      <c r="D95" s="1">
        <v>86</v>
      </c>
      <c r="E95" s="2">
        <f t="shared" si="3"/>
        <v>262.84625711943482</v>
      </c>
      <c r="F95" s="1">
        <f t="shared" si="2"/>
        <v>3.5000000000000003E-2</v>
      </c>
    </row>
    <row r="96" spans="3:6" x14ac:dyDescent="0.25">
      <c r="C96" s="8">
        <v>73597</v>
      </c>
      <c r="D96" s="1">
        <v>87</v>
      </c>
      <c r="E96" s="2">
        <f t="shared" si="3"/>
        <v>272.04587611861501</v>
      </c>
      <c r="F96" s="1">
        <f t="shared" si="2"/>
        <v>3.5000000000000003E-2</v>
      </c>
    </row>
    <row r="97" spans="3:6" x14ac:dyDescent="0.25">
      <c r="C97" s="8">
        <v>73962</v>
      </c>
      <c r="D97" s="1">
        <v>88</v>
      </c>
      <c r="E97" s="2">
        <f t="shared" si="3"/>
        <v>281.56748178276649</v>
      </c>
      <c r="F97" s="1">
        <f t="shared" si="2"/>
        <v>3.5000000000000003E-2</v>
      </c>
    </row>
    <row r="98" spans="3:6" x14ac:dyDescent="0.25">
      <c r="C98" s="8">
        <v>74327</v>
      </c>
      <c r="D98" s="1">
        <v>89</v>
      </c>
      <c r="E98" s="2">
        <f t="shared" si="3"/>
        <v>291.42234364516332</v>
      </c>
      <c r="F98" s="1">
        <f t="shared" si="2"/>
        <v>3.5000000000000003E-2</v>
      </c>
    </row>
    <row r="99" spans="3:6" x14ac:dyDescent="0.25">
      <c r="C99" s="8">
        <v>74693</v>
      </c>
      <c r="D99" s="1">
        <v>90</v>
      </c>
      <c r="E99" s="2">
        <f t="shared" si="3"/>
        <v>301.622125672744</v>
      </c>
      <c r="F99" s="1">
        <f t="shared" si="2"/>
        <v>3.5000000000000003E-2</v>
      </c>
    </row>
    <row r="100" spans="3:6" x14ac:dyDescent="0.25">
      <c r="C100" s="8">
        <v>75058</v>
      </c>
      <c r="D100" s="1">
        <v>91</v>
      </c>
      <c r="E100" s="2">
        <f t="shared" si="3"/>
        <v>312.17890007129</v>
      </c>
      <c r="F100" s="1">
        <f t="shared" si="2"/>
        <v>3.5000000000000003E-2</v>
      </c>
    </row>
    <row r="101" spans="3:6" x14ac:dyDescent="0.25">
      <c r="C101" s="8">
        <v>75423</v>
      </c>
      <c r="D101" s="1">
        <v>92</v>
      </c>
      <c r="E101" s="2">
        <f t="shared" si="3"/>
        <v>323.10516157378515</v>
      </c>
      <c r="F101" s="1">
        <f t="shared" si="2"/>
        <v>3.5000000000000003E-2</v>
      </c>
    </row>
    <row r="102" spans="3:6" x14ac:dyDescent="0.25">
      <c r="C102" s="8">
        <v>75788</v>
      </c>
      <c r="D102" s="1">
        <v>93</v>
      </c>
      <c r="E102" s="2">
        <f t="shared" si="3"/>
        <v>334.41384222886762</v>
      </c>
      <c r="F102" s="1">
        <f t="shared" si="2"/>
        <v>3.5000000000000003E-2</v>
      </c>
    </row>
    <row r="103" spans="3:6" x14ac:dyDescent="0.25">
      <c r="C103" s="8">
        <v>76154</v>
      </c>
      <c r="D103" s="1">
        <v>94</v>
      </c>
      <c r="E103" s="2">
        <f t="shared" si="3"/>
        <v>346.11832670687795</v>
      </c>
      <c r="F103" s="1">
        <f t="shared" si="2"/>
        <v>3.5000000000000003E-2</v>
      </c>
    </row>
    <row r="104" spans="3:6" x14ac:dyDescent="0.25">
      <c r="C104" s="8">
        <v>76519</v>
      </c>
      <c r="D104" s="1">
        <v>95</v>
      </c>
      <c r="E104" s="2">
        <f t="shared" si="3"/>
        <v>358.23246814161865</v>
      </c>
      <c r="F104" s="1">
        <f t="shared" si="2"/>
        <v>3.5000000000000003E-2</v>
      </c>
    </row>
    <row r="105" spans="3:6" x14ac:dyDescent="0.25">
      <c r="C105" s="8">
        <v>76884</v>
      </c>
      <c r="D105" s="1">
        <v>96</v>
      </c>
      <c r="E105" s="2">
        <f t="shared" si="3"/>
        <v>370.77060452657526</v>
      </c>
      <c r="F105" s="1">
        <f t="shared" si="2"/>
        <v>3.5000000000000003E-2</v>
      </c>
    </row>
    <row r="106" spans="3:6" x14ac:dyDescent="0.25">
      <c r="C106" s="8">
        <v>77249</v>
      </c>
      <c r="D106" s="1">
        <v>97</v>
      </c>
      <c r="E106" s="2">
        <f t="shared" si="3"/>
        <v>383.74757568500536</v>
      </c>
      <c r="F106" s="1">
        <f t="shared" si="2"/>
        <v>3.5000000000000003E-2</v>
      </c>
    </row>
    <row r="107" spans="3:6" x14ac:dyDescent="0.25">
      <c r="C107" s="8">
        <v>77615</v>
      </c>
      <c r="D107" s="1">
        <v>98</v>
      </c>
      <c r="E107" s="2">
        <f t="shared" si="3"/>
        <v>397.1787408339805</v>
      </c>
      <c r="F107" s="1">
        <f t="shared" si="2"/>
        <v>3.5000000000000003E-2</v>
      </c>
    </row>
    <row r="108" spans="3:6" x14ac:dyDescent="0.25">
      <c r="C108" s="8">
        <v>77980</v>
      </c>
      <c r="D108" s="1">
        <v>99</v>
      </c>
      <c r="E108" s="2">
        <f t="shared" si="3"/>
        <v>411.07999676316979</v>
      </c>
      <c r="F108" s="1">
        <f t="shared" si="2"/>
        <v>3.5000000000000003E-2</v>
      </c>
    </row>
    <row r="109" spans="3:6" x14ac:dyDescent="0.25">
      <c r="C109" s="8">
        <v>78345</v>
      </c>
      <c r="D109" s="1">
        <v>100</v>
      </c>
      <c r="E109" s="2">
        <f t="shared" si="3"/>
        <v>425.46779664988071</v>
      </c>
      <c r="F109" s="1">
        <f t="shared" si="2"/>
        <v>3.5000000000000003E-2</v>
      </c>
    </row>
    <row r="110" spans="3:6" x14ac:dyDescent="0.25">
      <c r="C110" s="8">
        <v>78710</v>
      </c>
      <c r="D110" s="1">
        <v>101</v>
      </c>
      <c r="E110" s="2">
        <f t="shared" si="3"/>
        <v>440.35916953262648</v>
      </c>
      <c r="F110" s="1">
        <f t="shared" si="2"/>
        <v>3.5000000000000003E-2</v>
      </c>
    </row>
    <row r="111" spans="3:6" x14ac:dyDescent="0.25">
      <c r="C111" s="8">
        <v>79076</v>
      </c>
      <c r="D111" s="1">
        <v>102</v>
      </c>
      <c r="E111" s="2">
        <f t="shared" si="3"/>
        <v>455.7717404662684</v>
      </c>
      <c r="F111" s="1">
        <f t="shared" si="2"/>
        <v>3.5000000000000003E-2</v>
      </c>
    </row>
    <row r="112" spans="3:6" x14ac:dyDescent="0.25">
      <c r="C112" s="8">
        <v>79441</v>
      </c>
      <c r="D112" s="1">
        <v>103</v>
      </c>
      <c r="E112" s="2">
        <f t="shared" si="3"/>
        <v>471.72375138258775</v>
      </c>
      <c r="F112" s="1">
        <f t="shared" si="2"/>
        <v>3.5000000000000003E-2</v>
      </c>
    </row>
    <row r="113" spans="3:6" x14ac:dyDescent="0.25">
      <c r="C113" s="8">
        <v>79806</v>
      </c>
      <c r="D113" s="1">
        <v>104</v>
      </c>
      <c r="E113" s="2">
        <f t="shared" si="3"/>
        <v>488.2340826809783</v>
      </c>
      <c r="F113" s="1">
        <f t="shared" si="2"/>
        <v>3.5000000000000003E-2</v>
      </c>
    </row>
    <row r="114" spans="3:6" x14ac:dyDescent="0.25">
      <c r="C114" s="8">
        <v>80171</v>
      </c>
      <c r="D114" s="1">
        <v>105</v>
      </c>
      <c r="E114" s="2">
        <f t="shared" si="3"/>
        <v>505.32227557481252</v>
      </c>
      <c r="F114" s="1">
        <f t="shared" si="2"/>
        <v>3.5000000000000003E-2</v>
      </c>
    </row>
    <row r="115" spans="3:6" x14ac:dyDescent="0.25">
      <c r="C115" s="8">
        <v>80537</v>
      </c>
      <c r="D115" s="1">
        <v>106</v>
      </c>
      <c r="E115" s="2">
        <f t="shared" si="3"/>
        <v>523.00855521993094</v>
      </c>
      <c r="F115" s="1">
        <f t="shared" si="2"/>
        <v>3.5000000000000003E-2</v>
      </c>
    </row>
    <row r="116" spans="3:6" x14ac:dyDescent="0.25">
      <c r="C116" s="8">
        <v>80902</v>
      </c>
      <c r="D116" s="1">
        <v>107</v>
      </c>
      <c r="E116" s="2">
        <f t="shared" si="3"/>
        <v>541.31385465262849</v>
      </c>
      <c r="F116" s="1">
        <f t="shared" si="2"/>
        <v>3.5000000000000003E-2</v>
      </c>
    </row>
    <row r="117" spans="3:6" x14ac:dyDescent="0.25">
      <c r="C117" s="8">
        <v>81267</v>
      </c>
      <c r="D117" s="1">
        <v>108</v>
      </c>
      <c r="E117" s="2">
        <f t="shared" si="3"/>
        <v>560.25983956547043</v>
      </c>
      <c r="F117" s="1">
        <f t="shared" si="2"/>
        <v>3.5000000000000003E-2</v>
      </c>
    </row>
    <row r="118" spans="3:6" x14ac:dyDescent="0.25">
      <c r="C118" s="8">
        <v>81632</v>
      </c>
      <c r="D118" s="1">
        <v>109</v>
      </c>
      <c r="E118" s="2">
        <f t="shared" si="3"/>
        <v>579.86893395026186</v>
      </c>
      <c r="F118" s="1">
        <f t="shared" si="2"/>
        <v>3.5000000000000003E-2</v>
      </c>
    </row>
    <row r="119" spans="3:6" x14ac:dyDescent="0.25">
      <c r="C119" s="8">
        <v>81998</v>
      </c>
      <c r="D119" s="1">
        <v>110</v>
      </c>
      <c r="E119" s="2">
        <f t="shared" si="3"/>
        <v>600.16434663852101</v>
      </c>
      <c r="F119" s="1">
        <f t="shared" si="2"/>
        <v>3.5000000000000003E-2</v>
      </c>
    </row>
    <row r="120" spans="3:6" x14ac:dyDescent="0.25">
      <c r="C120" s="8">
        <v>82363</v>
      </c>
      <c r="D120" s="1">
        <v>111</v>
      </c>
      <c r="E120" s="2">
        <f t="shared" si="3"/>
        <v>621.17009877086923</v>
      </c>
      <c r="F120" s="1">
        <f t="shared" si="2"/>
        <v>3.5000000000000003E-2</v>
      </c>
    </row>
    <row r="121" spans="3:6" x14ac:dyDescent="0.25">
      <c r="C121" s="8">
        <v>82728</v>
      </c>
      <c r="D121" s="1">
        <v>112</v>
      </c>
      <c r="E121" s="2">
        <f t="shared" si="3"/>
        <v>642.91105222784961</v>
      </c>
      <c r="F121" s="1">
        <f t="shared" si="2"/>
        <v>3.5000000000000003E-2</v>
      </c>
    </row>
    <row r="122" spans="3:6" x14ac:dyDescent="0.25">
      <c r="C122" s="8">
        <v>83093</v>
      </c>
      <c r="D122" s="1">
        <v>113</v>
      </c>
      <c r="E122" s="2">
        <f t="shared" si="3"/>
        <v>665.41293905582427</v>
      </c>
      <c r="F122" s="1">
        <f t="shared" si="2"/>
        <v>3.5000000000000003E-2</v>
      </c>
    </row>
    <row r="123" spans="3:6" x14ac:dyDescent="0.25">
      <c r="C123" s="8">
        <v>83459</v>
      </c>
      <c r="D123" s="1">
        <v>114</v>
      </c>
      <c r="E123" s="2">
        <f t="shared" si="3"/>
        <v>688.70239192277802</v>
      </c>
      <c r="F123" s="1">
        <f t="shared" si="2"/>
        <v>3.5000000000000003E-2</v>
      </c>
    </row>
    <row r="124" spans="3:6" x14ac:dyDescent="0.25">
      <c r="C124" s="8">
        <v>83824</v>
      </c>
      <c r="D124" s="1">
        <v>115</v>
      </c>
      <c r="E124" s="2">
        <f t="shared" si="3"/>
        <v>712.80697564007517</v>
      </c>
      <c r="F124" s="1">
        <f t="shared" si="2"/>
        <v>3.5000000000000003E-2</v>
      </c>
    </row>
    <row r="125" spans="3:6" x14ac:dyDescent="0.25">
      <c r="C125" s="8">
        <v>84189</v>
      </c>
      <c r="D125" s="1">
        <v>116</v>
      </c>
      <c r="E125" s="2">
        <f t="shared" si="3"/>
        <v>737.7552197874777</v>
      </c>
      <c r="F125" s="1">
        <f t="shared" si="2"/>
        <v>3.5000000000000003E-2</v>
      </c>
    </row>
    <row r="126" spans="3:6" x14ac:dyDescent="0.25">
      <c r="C126" s="8">
        <v>84554</v>
      </c>
      <c r="D126" s="1">
        <v>117</v>
      </c>
      <c r="E126" s="2">
        <f t="shared" si="3"/>
        <v>763.57665248003934</v>
      </c>
      <c r="F126" s="1">
        <f t="shared" si="2"/>
        <v>3.5000000000000003E-2</v>
      </c>
    </row>
    <row r="127" spans="3:6" x14ac:dyDescent="0.25">
      <c r="C127" s="8">
        <v>84920</v>
      </c>
      <c r="D127" s="1">
        <v>118</v>
      </c>
      <c r="E127" s="2">
        <f t="shared" si="3"/>
        <v>790.30183531684065</v>
      </c>
      <c r="F127" s="1">
        <f t="shared" si="2"/>
        <v>3.5000000000000003E-2</v>
      </c>
    </row>
    <row r="128" spans="3:6" x14ac:dyDescent="0.25">
      <c r="C128" s="8">
        <v>85285</v>
      </c>
      <c r="D128" s="1">
        <v>119</v>
      </c>
      <c r="E128" s="2">
        <f t="shared" si="3"/>
        <v>817.96239955293004</v>
      </c>
      <c r="F128" s="1">
        <f t="shared" si="2"/>
        <v>3.5000000000000003E-2</v>
      </c>
    </row>
    <row r="129" spans="3:6" x14ac:dyDescent="0.25">
      <c r="C129" s="8">
        <v>85650</v>
      </c>
      <c r="D129" s="1">
        <v>120</v>
      </c>
      <c r="E129" s="2">
        <f t="shared" si="3"/>
        <v>846.59108353728254</v>
      </c>
      <c r="F129" s="1">
        <f t="shared" si="2"/>
        <v>3.5000000000000003E-2</v>
      </c>
    </row>
    <row r="130" spans="3:6" x14ac:dyDescent="0.25">
      <c r="C130" s="8">
        <v>86015</v>
      </c>
      <c r="D130" s="1">
        <v>121</v>
      </c>
      <c r="E130" s="2">
        <f t="shared" si="3"/>
        <v>876.22177146108731</v>
      </c>
      <c r="F130" s="1">
        <f t="shared" si="2"/>
        <v>3.5000000000000003E-2</v>
      </c>
    </row>
    <row r="131" spans="3:6" x14ac:dyDescent="0.25">
      <c r="C131" s="8">
        <v>86381</v>
      </c>
      <c r="D131" s="1">
        <v>122</v>
      </c>
      <c r="E131" s="2">
        <f t="shared" si="3"/>
        <v>906.88953346222524</v>
      </c>
      <c r="F131" s="1">
        <f t="shared" si="2"/>
        <v>3.5000000000000003E-2</v>
      </c>
    </row>
    <row r="132" spans="3:6" x14ac:dyDescent="0.25">
      <c r="C132" s="8">
        <v>86746</v>
      </c>
      <c r="D132" s="1">
        <v>123</v>
      </c>
      <c r="E132" s="2">
        <f t="shared" si="3"/>
        <v>938.63066713340311</v>
      </c>
      <c r="F132" s="1">
        <f t="shared" si="2"/>
        <v>3.5000000000000003E-2</v>
      </c>
    </row>
    <row r="133" spans="3:6" x14ac:dyDescent="0.25">
      <c r="C133" s="8">
        <v>87111</v>
      </c>
      <c r="D133" s="1">
        <v>124</v>
      </c>
      <c r="E133" s="2">
        <f t="shared" si="3"/>
        <v>971.48274048307212</v>
      </c>
      <c r="F133" s="1">
        <f t="shared" si="2"/>
        <v>3.5000000000000003E-2</v>
      </c>
    </row>
    <row r="134" spans="3:6" x14ac:dyDescent="0.25">
      <c r="C134" s="8">
        <v>87476</v>
      </c>
      <c r="D134" s="1">
        <v>125</v>
      </c>
      <c r="E134" s="2">
        <f t="shared" si="3"/>
        <v>1005.4846363999795</v>
      </c>
      <c r="F134" s="1">
        <f t="shared" si="2"/>
        <v>3.5000000000000003E-2</v>
      </c>
    </row>
    <row r="135" spans="3:6" x14ac:dyDescent="0.25">
      <c r="C135" s="8">
        <v>87842</v>
      </c>
      <c r="D135" s="1">
        <v>126</v>
      </c>
      <c r="E135" s="2">
        <f t="shared" si="3"/>
        <v>1040.6765986739788</v>
      </c>
      <c r="F135" s="1">
        <f t="shared" si="2"/>
        <v>3.5000000000000003E-2</v>
      </c>
    </row>
    <row r="136" spans="3:6" x14ac:dyDescent="0.25">
      <c r="C136" s="8">
        <v>88207</v>
      </c>
      <c r="D136" s="1">
        <v>127</v>
      </c>
      <c r="E136" s="2">
        <f t="shared" si="3"/>
        <v>1077.1002796275679</v>
      </c>
      <c r="F136" s="1">
        <f t="shared" si="2"/>
        <v>3.5000000000000003E-2</v>
      </c>
    </row>
    <row r="137" spans="3:6" x14ac:dyDescent="0.25">
      <c r="C137" s="8">
        <v>88572</v>
      </c>
      <c r="D137" s="1">
        <v>128</v>
      </c>
      <c r="E137" s="2">
        <f t="shared" si="3"/>
        <v>1114.7987894145328</v>
      </c>
      <c r="F137" s="1">
        <f t="shared" si="2"/>
        <v>3.5000000000000003E-2</v>
      </c>
    </row>
    <row r="138" spans="3:6" x14ac:dyDescent="0.25">
      <c r="C138" s="8">
        <v>88937</v>
      </c>
      <c r="D138" s="1">
        <v>129</v>
      </c>
      <c r="E138" s="2">
        <f t="shared" si="3"/>
        <v>1153.8167470440414</v>
      </c>
      <c r="F138" s="1">
        <f t="shared" ref="F138:F201" si="4">IF(D138&lt;=yearsinitialgrowth,firstgrowthrate,finalgrowthrate)</f>
        <v>3.5000000000000003E-2</v>
      </c>
    </row>
    <row r="139" spans="3:6" x14ac:dyDescent="0.25">
      <c r="C139" s="8">
        <v>89303</v>
      </c>
      <c r="D139" s="1">
        <v>130</v>
      </c>
      <c r="E139" s="2">
        <f t="shared" si="3"/>
        <v>1194.2003331905828</v>
      </c>
      <c r="F139" s="1">
        <f t="shared" si="4"/>
        <v>3.5000000000000003E-2</v>
      </c>
    </row>
    <row r="140" spans="3:6" x14ac:dyDescent="0.25">
      <c r="C140" s="8">
        <v>89668</v>
      </c>
      <c r="D140" s="1">
        <v>131</v>
      </c>
      <c r="E140" s="2">
        <f t="shared" si="3"/>
        <v>1235.997344852253</v>
      </c>
      <c r="F140" s="1">
        <f t="shared" si="4"/>
        <v>3.5000000000000003E-2</v>
      </c>
    </row>
    <row r="141" spans="3:6" x14ac:dyDescent="0.25">
      <c r="C141" s="8">
        <v>90033</v>
      </c>
      <c r="D141" s="1">
        <v>132</v>
      </c>
      <c r="E141" s="2">
        <f t="shared" si="3"/>
        <v>1279.2572519220819</v>
      </c>
      <c r="F141" s="1">
        <f t="shared" si="4"/>
        <v>3.5000000000000003E-2</v>
      </c>
    </row>
    <row r="142" spans="3:6" x14ac:dyDescent="0.25">
      <c r="C142" s="8">
        <v>90398</v>
      </c>
      <c r="D142" s="1">
        <v>133</v>
      </c>
      <c r="E142" s="2">
        <f t="shared" ref="E142:E205" si="5">E141*(1+F141)</f>
        <v>1324.0312557393547</v>
      </c>
      <c r="F142" s="1">
        <f t="shared" si="4"/>
        <v>3.5000000000000003E-2</v>
      </c>
    </row>
    <row r="143" spans="3:6" x14ac:dyDescent="0.25">
      <c r="C143" s="8">
        <v>90764</v>
      </c>
      <c r="D143" s="1">
        <v>134</v>
      </c>
      <c r="E143" s="2">
        <f t="shared" si="5"/>
        <v>1370.3723496902321</v>
      </c>
      <c r="F143" s="1">
        <f t="shared" si="4"/>
        <v>3.5000000000000003E-2</v>
      </c>
    </row>
    <row r="144" spans="3:6" x14ac:dyDescent="0.25">
      <c r="C144" s="8">
        <v>91129</v>
      </c>
      <c r="D144" s="1">
        <v>135</v>
      </c>
      <c r="E144" s="2">
        <f t="shared" si="5"/>
        <v>1418.3353819293902</v>
      </c>
      <c r="F144" s="1">
        <f t="shared" si="4"/>
        <v>3.5000000000000003E-2</v>
      </c>
    </row>
    <row r="145" spans="3:6" x14ac:dyDescent="0.25">
      <c r="C145" s="8">
        <v>91494</v>
      </c>
      <c r="D145" s="1">
        <v>136</v>
      </c>
      <c r="E145" s="2">
        <f t="shared" si="5"/>
        <v>1467.9771202969187</v>
      </c>
      <c r="F145" s="1">
        <f t="shared" si="4"/>
        <v>3.5000000000000003E-2</v>
      </c>
    </row>
    <row r="146" spans="3:6" x14ac:dyDescent="0.25">
      <c r="C146" s="8">
        <v>91859</v>
      </c>
      <c r="D146" s="1">
        <v>137</v>
      </c>
      <c r="E146" s="2">
        <f t="shared" si="5"/>
        <v>1519.3563195073107</v>
      </c>
      <c r="F146" s="1">
        <f t="shared" si="4"/>
        <v>3.5000000000000003E-2</v>
      </c>
    </row>
    <row r="147" spans="3:6" x14ac:dyDescent="0.25">
      <c r="C147" s="8">
        <v>92225</v>
      </c>
      <c r="D147" s="1">
        <v>138</v>
      </c>
      <c r="E147" s="2">
        <f t="shared" si="5"/>
        <v>1572.5337906900663</v>
      </c>
      <c r="F147" s="1">
        <f t="shared" si="4"/>
        <v>3.5000000000000003E-2</v>
      </c>
    </row>
    <row r="148" spans="3:6" x14ac:dyDescent="0.25">
      <c r="C148" s="8">
        <v>92590</v>
      </c>
      <c r="D148" s="1">
        <v>139</v>
      </c>
      <c r="E148" s="2">
        <f t="shared" si="5"/>
        <v>1627.5724733642185</v>
      </c>
      <c r="F148" s="1">
        <f t="shared" si="4"/>
        <v>3.5000000000000003E-2</v>
      </c>
    </row>
    <row r="149" spans="3:6" x14ac:dyDescent="0.25">
      <c r="C149" s="8">
        <v>92955</v>
      </c>
      <c r="D149" s="1">
        <v>140</v>
      </c>
      <c r="E149" s="2">
        <f t="shared" si="5"/>
        <v>1684.537509931966</v>
      </c>
      <c r="F149" s="1">
        <f t="shared" si="4"/>
        <v>3.5000000000000003E-2</v>
      </c>
    </row>
    <row r="150" spans="3:6" x14ac:dyDescent="0.25">
      <c r="C150" s="8">
        <v>93320</v>
      </c>
      <c r="D150" s="1">
        <v>141</v>
      </c>
      <c r="E150" s="2">
        <f t="shared" si="5"/>
        <v>1743.4963227795847</v>
      </c>
      <c r="F150" s="1">
        <f t="shared" si="4"/>
        <v>3.5000000000000003E-2</v>
      </c>
    </row>
    <row r="151" spans="3:6" x14ac:dyDescent="0.25">
      <c r="C151" s="8">
        <v>93686</v>
      </c>
      <c r="D151" s="1">
        <v>142</v>
      </c>
      <c r="E151" s="2">
        <f t="shared" si="5"/>
        <v>1804.5186940768701</v>
      </c>
      <c r="F151" s="1">
        <f t="shared" si="4"/>
        <v>3.5000000000000003E-2</v>
      </c>
    </row>
    <row r="152" spans="3:6" x14ac:dyDescent="0.25">
      <c r="C152" s="8">
        <v>94051</v>
      </c>
      <c r="D152" s="1">
        <v>143</v>
      </c>
      <c r="E152" s="2">
        <f t="shared" si="5"/>
        <v>1867.6768483695605</v>
      </c>
      <c r="F152" s="1">
        <f t="shared" si="4"/>
        <v>3.5000000000000003E-2</v>
      </c>
    </row>
    <row r="153" spans="3:6" x14ac:dyDescent="0.25">
      <c r="C153" s="8">
        <v>94416</v>
      </c>
      <c r="D153" s="1">
        <v>144</v>
      </c>
      <c r="E153" s="2">
        <f t="shared" si="5"/>
        <v>1933.0455380624949</v>
      </c>
      <c r="F153" s="1">
        <f t="shared" si="4"/>
        <v>3.5000000000000003E-2</v>
      </c>
    </row>
    <row r="154" spans="3:6" x14ac:dyDescent="0.25">
      <c r="C154" s="8">
        <v>94781</v>
      </c>
      <c r="D154" s="1">
        <v>145</v>
      </c>
      <c r="E154" s="2">
        <f t="shared" si="5"/>
        <v>2000.702131894682</v>
      </c>
      <c r="F154" s="1">
        <f t="shared" si="4"/>
        <v>3.5000000000000003E-2</v>
      </c>
    </row>
    <row r="155" spans="3:6" x14ac:dyDescent="0.25">
      <c r="C155" s="8">
        <v>95147</v>
      </c>
      <c r="D155" s="1">
        <v>146</v>
      </c>
      <c r="E155" s="2">
        <f t="shared" si="5"/>
        <v>2070.7267065109959</v>
      </c>
      <c r="F155" s="1">
        <f t="shared" si="4"/>
        <v>3.5000000000000003E-2</v>
      </c>
    </row>
    <row r="156" spans="3:6" x14ac:dyDescent="0.25">
      <c r="C156" s="8">
        <v>95512</v>
      </c>
      <c r="D156" s="1">
        <v>147</v>
      </c>
      <c r="E156" s="2">
        <f t="shared" si="5"/>
        <v>2143.2021412388804</v>
      </c>
      <c r="F156" s="1">
        <f t="shared" si="4"/>
        <v>3.5000000000000003E-2</v>
      </c>
    </row>
    <row r="157" spans="3:6" x14ac:dyDescent="0.25">
      <c r="C157" s="8">
        <v>95877</v>
      </c>
      <c r="D157" s="1">
        <v>148</v>
      </c>
      <c r="E157" s="2">
        <f t="shared" si="5"/>
        <v>2218.2142161822412</v>
      </c>
      <c r="F157" s="1">
        <f t="shared" si="4"/>
        <v>3.5000000000000003E-2</v>
      </c>
    </row>
    <row r="158" spans="3:6" x14ac:dyDescent="0.25">
      <c r="C158" s="8">
        <v>96242</v>
      </c>
      <c r="D158" s="1">
        <v>149</v>
      </c>
      <c r="E158" s="2">
        <f t="shared" si="5"/>
        <v>2295.8517137486197</v>
      </c>
      <c r="F158" s="1">
        <f t="shared" si="4"/>
        <v>3.5000000000000003E-2</v>
      </c>
    </row>
    <row r="159" spans="3:6" x14ac:dyDescent="0.25">
      <c r="C159" s="8">
        <v>96608</v>
      </c>
      <c r="D159" s="1">
        <v>150</v>
      </c>
      <c r="E159" s="2">
        <f t="shared" si="5"/>
        <v>2376.2065237298211</v>
      </c>
      <c r="F159" s="1">
        <f t="shared" si="4"/>
        <v>3.5000000000000003E-2</v>
      </c>
    </row>
    <row r="160" spans="3:6" x14ac:dyDescent="0.25">
      <c r="C160" s="8">
        <v>96973</v>
      </c>
      <c r="D160" s="1">
        <v>151</v>
      </c>
      <c r="E160" s="2">
        <f t="shared" si="5"/>
        <v>2459.3737520603645</v>
      </c>
      <c r="F160" s="1">
        <f t="shared" si="4"/>
        <v>3.5000000000000003E-2</v>
      </c>
    </row>
    <row r="161" spans="3:6" x14ac:dyDescent="0.25">
      <c r="C161" s="8">
        <v>97338</v>
      </c>
      <c r="D161" s="1">
        <v>152</v>
      </c>
      <c r="E161" s="2">
        <f t="shared" si="5"/>
        <v>2545.4518333824772</v>
      </c>
      <c r="F161" s="1">
        <f t="shared" si="4"/>
        <v>3.5000000000000003E-2</v>
      </c>
    </row>
    <row r="162" spans="3:6" x14ac:dyDescent="0.25">
      <c r="C162" s="8">
        <v>97703</v>
      </c>
      <c r="D162" s="1">
        <v>153</v>
      </c>
      <c r="E162" s="2">
        <f t="shared" si="5"/>
        <v>2634.5426475508639</v>
      </c>
      <c r="F162" s="1">
        <f t="shared" si="4"/>
        <v>3.5000000000000003E-2</v>
      </c>
    </row>
    <row r="163" spans="3:6" x14ac:dyDescent="0.25">
      <c r="C163" s="8">
        <v>98069</v>
      </c>
      <c r="D163" s="1">
        <v>154</v>
      </c>
      <c r="E163" s="2">
        <f t="shared" si="5"/>
        <v>2726.7516402151441</v>
      </c>
      <c r="F163" s="1">
        <f t="shared" si="4"/>
        <v>3.5000000000000003E-2</v>
      </c>
    </row>
    <row r="164" spans="3:6" x14ac:dyDescent="0.25">
      <c r="C164" s="8">
        <v>98434</v>
      </c>
      <c r="D164" s="1">
        <v>155</v>
      </c>
      <c r="E164" s="2">
        <f t="shared" si="5"/>
        <v>2822.1879476226741</v>
      </c>
      <c r="F164" s="1">
        <f t="shared" si="4"/>
        <v>3.5000000000000003E-2</v>
      </c>
    </row>
    <row r="165" spans="3:6" x14ac:dyDescent="0.25">
      <c r="C165" s="8">
        <v>98799</v>
      </c>
      <c r="D165" s="1">
        <v>156</v>
      </c>
      <c r="E165" s="2">
        <f t="shared" si="5"/>
        <v>2920.9645257894676</v>
      </c>
      <c r="F165" s="1">
        <f t="shared" si="4"/>
        <v>3.5000000000000003E-2</v>
      </c>
    </row>
    <row r="166" spans="3:6" x14ac:dyDescent="0.25">
      <c r="C166" s="8">
        <v>99164</v>
      </c>
      <c r="D166" s="1">
        <v>157</v>
      </c>
      <c r="E166" s="2">
        <f t="shared" si="5"/>
        <v>3023.198284192099</v>
      </c>
      <c r="F166" s="1">
        <f t="shared" si="4"/>
        <v>3.5000000000000003E-2</v>
      </c>
    </row>
    <row r="167" spans="3:6" x14ac:dyDescent="0.25">
      <c r="C167" s="8">
        <v>99530</v>
      </c>
      <c r="D167" s="1">
        <v>158</v>
      </c>
      <c r="E167" s="2">
        <f t="shared" si="5"/>
        <v>3129.0102241388222</v>
      </c>
      <c r="F167" s="1">
        <f t="shared" si="4"/>
        <v>3.5000000000000003E-2</v>
      </c>
    </row>
    <row r="168" spans="3:6" x14ac:dyDescent="0.25">
      <c r="C168" s="8">
        <v>99895</v>
      </c>
      <c r="D168" s="1">
        <v>159</v>
      </c>
      <c r="E168" s="2">
        <f t="shared" si="5"/>
        <v>3238.5255819836807</v>
      </c>
      <c r="F168" s="1">
        <f t="shared" si="4"/>
        <v>3.5000000000000003E-2</v>
      </c>
    </row>
    <row r="169" spans="3:6" x14ac:dyDescent="0.25">
      <c r="C169" s="8">
        <v>100260</v>
      </c>
      <c r="D169" s="1">
        <v>160</v>
      </c>
      <c r="E169" s="2">
        <f t="shared" si="5"/>
        <v>3351.8739773531092</v>
      </c>
      <c r="F169" s="1">
        <f t="shared" si="4"/>
        <v>3.5000000000000003E-2</v>
      </c>
    </row>
    <row r="170" spans="3:6" x14ac:dyDescent="0.25">
      <c r="C170" s="8">
        <v>100625</v>
      </c>
      <c r="D170" s="1">
        <v>161</v>
      </c>
      <c r="E170" s="2">
        <f t="shared" si="5"/>
        <v>3469.1895665604679</v>
      </c>
      <c r="F170" s="1">
        <f t="shared" si="4"/>
        <v>3.5000000000000003E-2</v>
      </c>
    </row>
    <row r="171" spans="3:6" x14ac:dyDescent="0.25">
      <c r="C171" s="8">
        <v>100991</v>
      </c>
      <c r="D171" s="1">
        <v>162</v>
      </c>
      <c r="E171" s="2">
        <f t="shared" si="5"/>
        <v>3590.6112013900843</v>
      </c>
      <c r="F171" s="1">
        <f t="shared" si="4"/>
        <v>3.5000000000000003E-2</v>
      </c>
    </row>
    <row r="172" spans="3:6" x14ac:dyDescent="0.25">
      <c r="C172" s="8">
        <v>101356</v>
      </c>
      <c r="D172" s="1">
        <v>163</v>
      </c>
      <c r="E172" s="2">
        <f t="shared" si="5"/>
        <v>3716.282593438737</v>
      </c>
      <c r="F172" s="1">
        <f t="shared" si="4"/>
        <v>3.5000000000000003E-2</v>
      </c>
    </row>
    <row r="173" spans="3:6" x14ac:dyDescent="0.25">
      <c r="C173" s="8">
        <v>101721</v>
      </c>
      <c r="D173" s="1">
        <v>164</v>
      </c>
      <c r="E173" s="2">
        <f t="shared" si="5"/>
        <v>3846.3524842090924</v>
      </c>
      <c r="F173" s="1">
        <f t="shared" si="4"/>
        <v>3.5000000000000003E-2</v>
      </c>
    </row>
    <row r="174" spans="3:6" x14ac:dyDescent="0.25">
      <c r="C174" s="8">
        <v>102086</v>
      </c>
      <c r="D174" s="1">
        <v>165</v>
      </c>
      <c r="E174" s="2">
        <f t="shared" si="5"/>
        <v>3980.9748211564101</v>
      </c>
      <c r="F174" s="1">
        <f t="shared" si="4"/>
        <v>3.5000000000000003E-2</v>
      </c>
    </row>
    <row r="175" spans="3:6" x14ac:dyDescent="0.25">
      <c r="C175" s="8">
        <v>102452</v>
      </c>
      <c r="D175" s="1">
        <v>166</v>
      </c>
      <c r="E175" s="2">
        <f t="shared" si="5"/>
        <v>4120.3089398968841</v>
      </c>
      <c r="F175" s="1">
        <f t="shared" si="4"/>
        <v>3.5000000000000003E-2</v>
      </c>
    </row>
    <row r="176" spans="3:6" x14ac:dyDescent="0.25">
      <c r="C176" s="8">
        <v>102817</v>
      </c>
      <c r="D176" s="1">
        <v>167</v>
      </c>
      <c r="E176" s="2">
        <f t="shared" si="5"/>
        <v>4264.5197527932751</v>
      </c>
      <c r="F176" s="1">
        <f t="shared" si="4"/>
        <v>3.5000000000000003E-2</v>
      </c>
    </row>
    <row r="177" spans="3:6" x14ac:dyDescent="0.25">
      <c r="C177" s="8">
        <v>103182</v>
      </c>
      <c r="D177" s="1">
        <v>168</v>
      </c>
      <c r="E177" s="2">
        <f t="shared" si="5"/>
        <v>4413.7779441410394</v>
      </c>
      <c r="F177" s="1">
        <f t="shared" si="4"/>
        <v>3.5000000000000003E-2</v>
      </c>
    </row>
    <row r="178" spans="3:6" x14ac:dyDescent="0.25">
      <c r="C178" s="8">
        <v>103547</v>
      </c>
      <c r="D178" s="1">
        <v>169</v>
      </c>
      <c r="E178" s="2">
        <f t="shared" si="5"/>
        <v>4568.2601721859755</v>
      </c>
      <c r="F178" s="1">
        <f t="shared" si="4"/>
        <v>3.5000000000000003E-2</v>
      </c>
    </row>
    <row r="179" spans="3:6" x14ac:dyDescent="0.25">
      <c r="C179" s="8">
        <v>103913</v>
      </c>
      <c r="D179" s="1">
        <v>170</v>
      </c>
      <c r="E179" s="2">
        <f t="shared" si="5"/>
        <v>4728.1492782124842</v>
      </c>
      <c r="F179" s="1">
        <f t="shared" si="4"/>
        <v>3.5000000000000003E-2</v>
      </c>
    </row>
    <row r="180" spans="3:6" x14ac:dyDescent="0.25">
      <c r="C180" s="8">
        <v>104278</v>
      </c>
      <c r="D180" s="1">
        <v>171</v>
      </c>
      <c r="E180" s="2">
        <f t="shared" si="5"/>
        <v>4893.6345029499207</v>
      </c>
      <c r="F180" s="1">
        <f t="shared" si="4"/>
        <v>3.5000000000000003E-2</v>
      </c>
    </row>
    <row r="181" spans="3:6" x14ac:dyDescent="0.25">
      <c r="C181" s="8">
        <v>104643</v>
      </c>
      <c r="D181" s="1">
        <v>172</v>
      </c>
      <c r="E181" s="2">
        <f t="shared" si="5"/>
        <v>5064.9117105531677</v>
      </c>
      <c r="F181" s="1">
        <f t="shared" si="4"/>
        <v>3.5000000000000003E-2</v>
      </c>
    </row>
    <row r="182" spans="3:6" x14ac:dyDescent="0.25">
      <c r="C182" s="8">
        <v>105008</v>
      </c>
      <c r="D182" s="1">
        <v>173</v>
      </c>
      <c r="E182" s="2">
        <f t="shared" si="5"/>
        <v>5242.1836204225283</v>
      </c>
      <c r="F182" s="1">
        <f t="shared" si="4"/>
        <v>3.5000000000000003E-2</v>
      </c>
    </row>
    <row r="183" spans="3:6" x14ac:dyDescent="0.25">
      <c r="C183" s="8">
        <v>105374</v>
      </c>
      <c r="D183" s="1">
        <v>174</v>
      </c>
      <c r="E183" s="2">
        <f t="shared" si="5"/>
        <v>5425.6600471373167</v>
      </c>
      <c r="F183" s="1">
        <f t="shared" si="4"/>
        <v>3.5000000000000003E-2</v>
      </c>
    </row>
    <row r="184" spans="3:6" x14ac:dyDescent="0.25">
      <c r="C184" s="8">
        <v>105739</v>
      </c>
      <c r="D184" s="1">
        <v>175</v>
      </c>
      <c r="E184" s="2">
        <f t="shared" si="5"/>
        <v>5615.5581487871223</v>
      </c>
      <c r="F184" s="1">
        <f t="shared" si="4"/>
        <v>3.5000000000000003E-2</v>
      </c>
    </row>
    <row r="185" spans="3:6" x14ac:dyDescent="0.25">
      <c r="C185" s="8">
        <v>106104</v>
      </c>
      <c r="D185" s="1">
        <v>176</v>
      </c>
      <c r="E185" s="2">
        <f t="shared" si="5"/>
        <v>5812.1026839946708</v>
      </c>
      <c r="F185" s="1">
        <f t="shared" si="4"/>
        <v>3.5000000000000003E-2</v>
      </c>
    </row>
    <row r="186" spans="3:6" x14ac:dyDescent="0.25">
      <c r="C186" s="8">
        <v>106469</v>
      </c>
      <c r="D186" s="1">
        <v>177</v>
      </c>
      <c r="E186" s="2">
        <f t="shared" si="5"/>
        <v>6015.5262779344839</v>
      </c>
      <c r="F186" s="1">
        <f t="shared" si="4"/>
        <v>3.5000000000000003E-2</v>
      </c>
    </row>
    <row r="187" spans="3:6" x14ac:dyDescent="0.25">
      <c r="C187" s="8">
        <v>106835</v>
      </c>
      <c r="D187" s="1">
        <v>178</v>
      </c>
      <c r="E187" s="2">
        <f t="shared" si="5"/>
        <v>6226.0696976621903</v>
      </c>
      <c r="F187" s="1">
        <f t="shared" si="4"/>
        <v>3.5000000000000003E-2</v>
      </c>
    </row>
    <row r="188" spans="3:6" x14ac:dyDescent="0.25">
      <c r="C188" s="8">
        <v>107200</v>
      </c>
      <c r="D188" s="1">
        <v>179</v>
      </c>
      <c r="E188" s="2">
        <f t="shared" si="5"/>
        <v>6443.9821370803666</v>
      </c>
      <c r="F188" s="1">
        <f t="shared" si="4"/>
        <v>3.5000000000000003E-2</v>
      </c>
    </row>
    <row r="189" spans="3:6" x14ac:dyDescent="0.25">
      <c r="C189" s="8">
        <v>107565</v>
      </c>
      <c r="D189" s="1">
        <v>180</v>
      </c>
      <c r="E189" s="2">
        <f t="shared" si="5"/>
        <v>6669.5215118781789</v>
      </c>
      <c r="F189" s="1">
        <f t="shared" si="4"/>
        <v>3.5000000000000003E-2</v>
      </c>
    </row>
    <row r="190" spans="3:6" x14ac:dyDescent="0.25">
      <c r="C190" s="8">
        <v>107930</v>
      </c>
      <c r="D190" s="1">
        <v>181</v>
      </c>
      <c r="E190" s="2">
        <f t="shared" si="5"/>
        <v>6902.9547647939144</v>
      </c>
      <c r="F190" s="1">
        <f t="shared" si="4"/>
        <v>3.5000000000000003E-2</v>
      </c>
    </row>
    <row r="191" spans="3:6" x14ac:dyDescent="0.25">
      <c r="C191" s="8">
        <v>108296</v>
      </c>
      <c r="D191" s="1">
        <v>182</v>
      </c>
      <c r="E191" s="2">
        <f t="shared" si="5"/>
        <v>7144.5581815617006</v>
      </c>
      <c r="F191" s="1">
        <f t="shared" si="4"/>
        <v>3.5000000000000003E-2</v>
      </c>
    </row>
    <row r="192" spans="3:6" x14ac:dyDescent="0.25">
      <c r="C192" s="8">
        <v>108661</v>
      </c>
      <c r="D192" s="1">
        <v>183</v>
      </c>
      <c r="E192" s="2">
        <f t="shared" si="5"/>
        <v>7394.6177179163597</v>
      </c>
      <c r="F192" s="1">
        <f t="shared" si="4"/>
        <v>3.5000000000000003E-2</v>
      </c>
    </row>
    <row r="193" spans="3:6" x14ac:dyDescent="0.25">
      <c r="C193" s="8">
        <v>109026</v>
      </c>
      <c r="D193" s="1">
        <v>184</v>
      </c>
      <c r="E193" s="2">
        <f t="shared" si="5"/>
        <v>7653.4293380434319</v>
      </c>
      <c r="F193" s="1">
        <f t="shared" si="4"/>
        <v>3.5000000000000003E-2</v>
      </c>
    </row>
    <row r="194" spans="3:6" x14ac:dyDescent="0.25">
      <c r="C194" s="8">
        <v>109391</v>
      </c>
      <c r="D194" s="1">
        <v>185</v>
      </c>
      <c r="E194" s="2">
        <f t="shared" si="5"/>
        <v>7921.2993648749516</v>
      </c>
      <c r="F194" s="1">
        <f t="shared" si="4"/>
        <v>3.5000000000000003E-2</v>
      </c>
    </row>
    <row r="195" spans="3:6" x14ac:dyDescent="0.25">
      <c r="C195" s="8">
        <v>109756</v>
      </c>
      <c r="D195" s="1">
        <v>186</v>
      </c>
      <c r="E195" s="2">
        <f t="shared" si="5"/>
        <v>8198.544842645575</v>
      </c>
      <c r="F195" s="1">
        <f t="shared" si="4"/>
        <v>3.5000000000000003E-2</v>
      </c>
    </row>
    <row r="196" spans="3:6" x14ac:dyDescent="0.25">
      <c r="C196" s="8">
        <v>110121</v>
      </c>
      <c r="D196" s="1">
        <v>187</v>
      </c>
      <c r="E196" s="2">
        <f t="shared" si="5"/>
        <v>8485.4939121381703</v>
      </c>
      <c r="F196" s="1">
        <f t="shared" si="4"/>
        <v>3.5000000000000003E-2</v>
      </c>
    </row>
    <row r="197" spans="3:6" x14ac:dyDescent="0.25">
      <c r="C197" s="8">
        <v>110486</v>
      </c>
      <c r="D197" s="1">
        <v>188</v>
      </c>
      <c r="E197" s="2">
        <f t="shared" si="5"/>
        <v>8782.4861990630052</v>
      </c>
      <c r="F197" s="1">
        <f t="shared" si="4"/>
        <v>3.5000000000000003E-2</v>
      </c>
    </row>
    <row r="198" spans="3:6" x14ac:dyDescent="0.25">
      <c r="C198" s="8">
        <v>110851</v>
      </c>
      <c r="D198" s="1">
        <v>189</v>
      </c>
      <c r="E198" s="2">
        <f t="shared" si="5"/>
        <v>9089.8732160302097</v>
      </c>
      <c r="F198" s="1">
        <f t="shared" si="4"/>
        <v>3.5000000000000003E-2</v>
      </c>
    </row>
    <row r="199" spans="3:6" x14ac:dyDescent="0.25">
      <c r="C199" s="8">
        <v>111217</v>
      </c>
      <c r="D199" s="1">
        <v>190</v>
      </c>
      <c r="E199" s="2">
        <f t="shared" si="5"/>
        <v>9408.0187785912658</v>
      </c>
      <c r="F199" s="1">
        <f t="shared" si="4"/>
        <v>3.5000000000000003E-2</v>
      </c>
    </row>
    <row r="200" spans="3:6" x14ac:dyDescent="0.25">
      <c r="C200" s="8">
        <v>111582</v>
      </c>
      <c r="D200" s="1">
        <v>191</v>
      </c>
      <c r="E200" s="2">
        <f t="shared" si="5"/>
        <v>9737.2994358419601</v>
      </c>
      <c r="F200" s="1">
        <f t="shared" si="4"/>
        <v>3.5000000000000003E-2</v>
      </c>
    </row>
    <row r="201" spans="3:6" x14ac:dyDescent="0.25">
      <c r="C201" s="8">
        <v>111947</v>
      </c>
      <c r="D201" s="1">
        <v>192</v>
      </c>
      <c r="E201" s="2">
        <f t="shared" si="5"/>
        <v>10078.104916096428</v>
      </c>
      <c r="F201" s="1">
        <f t="shared" si="4"/>
        <v>3.5000000000000003E-2</v>
      </c>
    </row>
    <row r="202" spans="3:6" x14ac:dyDescent="0.25">
      <c r="C202" s="8">
        <v>112312</v>
      </c>
      <c r="D202" s="1">
        <v>193</v>
      </c>
      <c r="E202" s="2">
        <f t="shared" si="5"/>
        <v>10430.838588159802</v>
      </c>
      <c r="F202" s="1">
        <f t="shared" ref="F202:F259" si="6">IF(D202&lt;=yearsinitialgrowth,firstgrowthrate,finalgrowthrate)</f>
        <v>3.5000000000000003E-2</v>
      </c>
    </row>
    <row r="203" spans="3:6" x14ac:dyDescent="0.25">
      <c r="C203" s="8">
        <v>112678</v>
      </c>
      <c r="D203" s="1">
        <v>194</v>
      </c>
      <c r="E203" s="2">
        <f t="shared" si="5"/>
        <v>10795.917938745395</v>
      </c>
      <c r="F203" s="1">
        <f t="shared" si="6"/>
        <v>3.5000000000000003E-2</v>
      </c>
    </row>
    <row r="204" spans="3:6" x14ac:dyDescent="0.25">
      <c r="C204" s="8">
        <v>113043</v>
      </c>
      <c r="D204" s="1">
        <v>195</v>
      </c>
      <c r="E204" s="2">
        <f t="shared" si="5"/>
        <v>11173.775066601484</v>
      </c>
      <c r="F204" s="1">
        <f t="shared" si="6"/>
        <v>3.5000000000000003E-2</v>
      </c>
    </row>
    <row r="205" spans="3:6" x14ac:dyDescent="0.25">
      <c r="C205" s="8">
        <v>113408</v>
      </c>
      <c r="D205" s="1">
        <v>196</v>
      </c>
      <c r="E205" s="2">
        <f t="shared" si="5"/>
        <v>11564.857193932534</v>
      </c>
      <c r="F205" s="1">
        <f t="shared" si="6"/>
        <v>3.5000000000000003E-2</v>
      </c>
    </row>
    <row r="206" spans="3:6" x14ac:dyDescent="0.25">
      <c r="C206" s="8">
        <v>113773</v>
      </c>
      <c r="D206" s="1">
        <v>197</v>
      </c>
      <c r="E206" s="2">
        <f t="shared" ref="E206:E259" si="7">E205*(1+F205)</f>
        <v>11969.627195720172</v>
      </c>
      <c r="F206" s="1">
        <f t="shared" si="6"/>
        <v>3.5000000000000003E-2</v>
      </c>
    </row>
    <row r="207" spans="3:6" x14ac:dyDescent="0.25">
      <c r="C207" s="8">
        <v>114139</v>
      </c>
      <c r="D207" s="1">
        <v>198</v>
      </c>
      <c r="E207" s="2">
        <f t="shared" si="7"/>
        <v>12388.564147570376</v>
      </c>
      <c r="F207" s="1">
        <f t="shared" si="6"/>
        <v>3.5000000000000003E-2</v>
      </c>
    </row>
    <row r="208" spans="3:6" x14ac:dyDescent="0.25">
      <c r="C208" s="8">
        <v>114504</v>
      </c>
      <c r="D208" s="1">
        <v>199</v>
      </c>
      <c r="E208" s="2">
        <f t="shared" si="7"/>
        <v>12822.163892735338</v>
      </c>
      <c r="F208" s="1">
        <f t="shared" si="6"/>
        <v>3.5000000000000003E-2</v>
      </c>
    </row>
    <row r="209" spans="3:6" x14ac:dyDescent="0.25">
      <c r="C209" s="8">
        <v>114869</v>
      </c>
      <c r="D209" s="1">
        <v>200</v>
      </c>
      <c r="E209" s="2">
        <f t="shared" si="7"/>
        <v>13270.939628981074</v>
      </c>
      <c r="F209" s="1">
        <f t="shared" si="6"/>
        <v>3.5000000000000003E-2</v>
      </c>
    </row>
    <row r="210" spans="3:6" x14ac:dyDescent="0.25">
      <c r="C210" s="8">
        <v>115234</v>
      </c>
      <c r="D210" s="1">
        <v>201</v>
      </c>
      <c r="E210" s="2">
        <f t="shared" si="7"/>
        <v>13735.422515995411</v>
      </c>
      <c r="F210" s="1">
        <f t="shared" si="6"/>
        <v>3.5000000000000003E-2</v>
      </c>
    </row>
    <row r="211" spans="3:6" x14ac:dyDescent="0.25">
      <c r="C211" s="8">
        <v>115600</v>
      </c>
      <c r="D211" s="1">
        <v>202</v>
      </c>
      <c r="E211" s="2">
        <f t="shared" si="7"/>
        <v>14216.162304055249</v>
      </c>
      <c r="F211" s="1">
        <f t="shared" si="6"/>
        <v>3.5000000000000003E-2</v>
      </c>
    </row>
    <row r="212" spans="3:6" x14ac:dyDescent="0.25">
      <c r="C212" s="8">
        <v>115965</v>
      </c>
      <c r="D212" s="1">
        <v>203</v>
      </c>
      <c r="E212" s="2">
        <f t="shared" si="7"/>
        <v>14713.727984697181</v>
      </c>
      <c r="F212" s="1">
        <f t="shared" si="6"/>
        <v>3.5000000000000003E-2</v>
      </c>
    </row>
    <row r="213" spans="3:6" x14ac:dyDescent="0.25">
      <c r="C213" s="8">
        <v>116330</v>
      </c>
      <c r="D213" s="1">
        <v>204</v>
      </c>
      <c r="E213" s="2">
        <f t="shared" si="7"/>
        <v>15228.708464161582</v>
      </c>
      <c r="F213" s="1">
        <f t="shared" si="6"/>
        <v>3.5000000000000003E-2</v>
      </c>
    </row>
    <row r="214" spans="3:6" x14ac:dyDescent="0.25">
      <c r="C214" s="8">
        <v>116695</v>
      </c>
      <c r="D214" s="1">
        <v>205</v>
      </c>
      <c r="E214" s="2">
        <f t="shared" si="7"/>
        <v>15761.713260407236</v>
      </c>
      <c r="F214" s="1">
        <f t="shared" si="6"/>
        <v>3.5000000000000003E-2</v>
      </c>
    </row>
    <row r="215" spans="3:6" x14ac:dyDescent="0.25">
      <c r="C215" s="8">
        <v>117061</v>
      </c>
      <c r="D215" s="1">
        <v>206</v>
      </c>
      <c r="E215" s="2">
        <f t="shared" si="7"/>
        <v>16313.373224521487</v>
      </c>
      <c r="F215" s="1">
        <f t="shared" si="6"/>
        <v>3.5000000000000003E-2</v>
      </c>
    </row>
    <row r="216" spans="3:6" x14ac:dyDescent="0.25">
      <c r="C216" s="8">
        <v>117426</v>
      </c>
      <c r="D216" s="1">
        <v>207</v>
      </c>
      <c r="E216" s="2">
        <f t="shared" si="7"/>
        <v>16884.341287379739</v>
      </c>
      <c r="F216" s="1">
        <f t="shared" si="6"/>
        <v>3.5000000000000003E-2</v>
      </c>
    </row>
    <row r="217" spans="3:6" x14ac:dyDescent="0.25">
      <c r="C217" s="8">
        <v>117791</v>
      </c>
      <c r="D217" s="1">
        <v>208</v>
      </c>
      <c r="E217" s="2">
        <f t="shared" si="7"/>
        <v>17475.293232438027</v>
      </c>
      <c r="F217" s="1">
        <f t="shared" si="6"/>
        <v>3.5000000000000003E-2</v>
      </c>
    </row>
    <row r="218" spans="3:6" x14ac:dyDescent="0.25">
      <c r="C218" s="8">
        <v>118156</v>
      </c>
      <c r="D218" s="1">
        <v>209</v>
      </c>
      <c r="E218" s="2">
        <f t="shared" si="7"/>
        <v>18086.928495573356</v>
      </c>
      <c r="F218" s="1">
        <f t="shared" si="6"/>
        <v>3.5000000000000003E-2</v>
      </c>
    </row>
    <row r="219" spans="3:6" x14ac:dyDescent="0.25">
      <c r="C219" s="8">
        <v>118522</v>
      </c>
      <c r="D219" s="1">
        <v>210</v>
      </c>
      <c r="E219" s="2">
        <f t="shared" si="7"/>
        <v>18719.970992918421</v>
      </c>
      <c r="F219" s="1">
        <f t="shared" si="6"/>
        <v>3.5000000000000003E-2</v>
      </c>
    </row>
    <row r="220" spans="3:6" x14ac:dyDescent="0.25">
      <c r="C220" s="8">
        <v>118887</v>
      </c>
      <c r="D220" s="1">
        <v>211</v>
      </c>
      <c r="E220" s="2">
        <f t="shared" si="7"/>
        <v>19375.169977670565</v>
      </c>
      <c r="F220" s="1">
        <f t="shared" si="6"/>
        <v>3.5000000000000003E-2</v>
      </c>
    </row>
    <row r="221" spans="3:6" x14ac:dyDescent="0.25">
      <c r="C221" s="8">
        <v>119252</v>
      </c>
      <c r="D221" s="1">
        <v>212</v>
      </c>
      <c r="E221" s="2">
        <f t="shared" si="7"/>
        <v>20053.300926889031</v>
      </c>
      <c r="F221" s="1">
        <f t="shared" si="6"/>
        <v>3.5000000000000003E-2</v>
      </c>
    </row>
    <row r="222" spans="3:6" x14ac:dyDescent="0.25">
      <c r="C222" s="8">
        <v>119617</v>
      </c>
      <c r="D222" s="1">
        <v>213</v>
      </c>
      <c r="E222" s="2">
        <f t="shared" si="7"/>
        <v>20755.166459330147</v>
      </c>
      <c r="F222" s="1">
        <f t="shared" si="6"/>
        <v>3.5000000000000003E-2</v>
      </c>
    </row>
    <row r="223" spans="3:6" x14ac:dyDescent="0.25">
      <c r="C223" s="8">
        <v>119983</v>
      </c>
      <c r="D223" s="1">
        <v>214</v>
      </c>
      <c r="E223" s="2">
        <f t="shared" si="7"/>
        <v>21481.5972854067</v>
      </c>
      <c r="F223" s="1">
        <f t="shared" si="6"/>
        <v>3.5000000000000003E-2</v>
      </c>
    </row>
    <row r="224" spans="3:6" x14ac:dyDescent="0.25">
      <c r="C224" s="8">
        <v>120348</v>
      </c>
      <c r="D224" s="1">
        <v>215</v>
      </c>
      <c r="E224" s="2">
        <f t="shared" si="7"/>
        <v>22233.453190395932</v>
      </c>
      <c r="F224" s="1">
        <f t="shared" si="6"/>
        <v>3.5000000000000003E-2</v>
      </c>
    </row>
    <row r="225" spans="3:6" x14ac:dyDescent="0.25">
      <c r="C225" s="8">
        <v>120713</v>
      </c>
      <c r="D225" s="1">
        <v>216</v>
      </c>
      <c r="E225" s="2">
        <f t="shared" si="7"/>
        <v>23011.624052059789</v>
      </c>
      <c r="F225" s="1">
        <f t="shared" si="6"/>
        <v>3.5000000000000003E-2</v>
      </c>
    </row>
    <row r="226" spans="3:6" x14ac:dyDescent="0.25">
      <c r="C226" s="8">
        <v>121078</v>
      </c>
      <c r="D226" s="1">
        <v>217</v>
      </c>
      <c r="E226" s="2">
        <f t="shared" si="7"/>
        <v>23817.030893881882</v>
      </c>
      <c r="F226" s="1">
        <f t="shared" si="6"/>
        <v>3.5000000000000003E-2</v>
      </c>
    </row>
    <row r="227" spans="3:6" x14ac:dyDescent="0.25">
      <c r="C227" s="8">
        <v>121444</v>
      </c>
      <c r="D227" s="1">
        <v>218</v>
      </c>
      <c r="E227" s="2">
        <f t="shared" si="7"/>
        <v>24650.626975167746</v>
      </c>
      <c r="F227" s="1">
        <f t="shared" si="6"/>
        <v>3.5000000000000003E-2</v>
      </c>
    </row>
    <row r="228" spans="3:6" x14ac:dyDescent="0.25">
      <c r="C228" s="8">
        <v>121809</v>
      </c>
      <c r="D228" s="1">
        <v>219</v>
      </c>
      <c r="E228" s="2">
        <f t="shared" si="7"/>
        <v>25513.398919298616</v>
      </c>
      <c r="F228" s="1">
        <f t="shared" si="6"/>
        <v>3.5000000000000003E-2</v>
      </c>
    </row>
    <row r="229" spans="3:6" x14ac:dyDescent="0.25">
      <c r="C229" s="8">
        <v>122174</v>
      </c>
      <c r="D229" s="1">
        <v>220</v>
      </c>
      <c r="E229" s="2">
        <f t="shared" si="7"/>
        <v>26406.367881474063</v>
      </c>
      <c r="F229" s="1">
        <f t="shared" si="6"/>
        <v>3.5000000000000003E-2</v>
      </c>
    </row>
    <row r="230" spans="3:6" x14ac:dyDescent="0.25">
      <c r="C230" s="8">
        <v>122539</v>
      </c>
      <c r="D230" s="1">
        <v>221</v>
      </c>
      <c r="E230" s="2">
        <f t="shared" si="7"/>
        <v>27330.590757325652</v>
      </c>
      <c r="F230" s="1">
        <f t="shared" si="6"/>
        <v>3.5000000000000003E-2</v>
      </c>
    </row>
    <row r="231" spans="3:6" x14ac:dyDescent="0.25">
      <c r="C231" s="8">
        <v>122905</v>
      </c>
      <c r="D231" s="1">
        <v>222</v>
      </c>
      <c r="E231" s="2">
        <f t="shared" si="7"/>
        <v>28287.161433832047</v>
      </c>
      <c r="F231" s="1">
        <f t="shared" si="6"/>
        <v>3.5000000000000003E-2</v>
      </c>
    </row>
    <row r="232" spans="3:6" x14ac:dyDescent="0.25">
      <c r="C232" s="8">
        <v>123270</v>
      </c>
      <c r="D232" s="1">
        <v>223</v>
      </c>
      <c r="E232" s="2">
        <f t="shared" si="7"/>
        <v>29277.212084016166</v>
      </c>
      <c r="F232" s="1">
        <f t="shared" si="6"/>
        <v>3.5000000000000003E-2</v>
      </c>
    </row>
    <row r="233" spans="3:6" x14ac:dyDescent="0.25">
      <c r="C233" s="8">
        <v>123635</v>
      </c>
      <c r="D233" s="1">
        <v>224</v>
      </c>
      <c r="E233" s="2">
        <f t="shared" si="7"/>
        <v>30301.914506956731</v>
      </c>
      <c r="F233" s="1">
        <f t="shared" si="6"/>
        <v>3.5000000000000003E-2</v>
      </c>
    </row>
    <row r="234" spans="3:6" x14ac:dyDescent="0.25">
      <c r="C234" s="8">
        <v>124000</v>
      </c>
      <c r="D234" s="1">
        <v>225</v>
      </c>
      <c r="E234" s="2">
        <f t="shared" si="7"/>
        <v>31362.481514700215</v>
      </c>
      <c r="F234" s="1">
        <f t="shared" si="6"/>
        <v>3.5000000000000003E-2</v>
      </c>
    </row>
    <row r="235" spans="3:6" x14ac:dyDescent="0.25">
      <c r="C235" s="8">
        <v>124366</v>
      </c>
      <c r="D235" s="1">
        <v>226</v>
      </c>
      <c r="E235" s="2">
        <f t="shared" si="7"/>
        <v>32460.168367714719</v>
      </c>
      <c r="F235" s="1">
        <f t="shared" si="6"/>
        <v>3.5000000000000003E-2</v>
      </c>
    </row>
    <row r="236" spans="3:6" x14ac:dyDescent="0.25">
      <c r="C236" s="8">
        <v>124731</v>
      </c>
      <c r="D236" s="1">
        <v>227</v>
      </c>
      <c r="E236" s="2">
        <f t="shared" si="7"/>
        <v>33596.274260584731</v>
      </c>
      <c r="F236" s="1">
        <f t="shared" si="6"/>
        <v>3.5000000000000003E-2</v>
      </c>
    </row>
    <row r="237" spans="3:6" x14ac:dyDescent="0.25">
      <c r="C237" s="8">
        <v>125096</v>
      </c>
      <c r="D237" s="1">
        <v>228</v>
      </c>
      <c r="E237" s="2">
        <f t="shared" si="7"/>
        <v>34772.143859705197</v>
      </c>
      <c r="F237" s="1">
        <f t="shared" si="6"/>
        <v>3.5000000000000003E-2</v>
      </c>
    </row>
    <row r="238" spans="3:6" x14ac:dyDescent="0.25">
      <c r="C238" s="8">
        <v>125461</v>
      </c>
      <c r="D238" s="1">
        <v>229</v>
      </c>
      <c r="E238" s="2">
        <f t="shared" si="7"/>
        <v>35989.168894794879</v>
      </c>
      <c r="F238" s="1">
        <f t="shared" si="6"/>
        <v>3.5000000000000003E-2</v>
      </c>
    </row>
    <row r="239" spans="3:6" x14ac:dyDescent="0.25">
      <c r="C239" s="8">
        <v>125827</v>
      </c>
      <c r="D239" s="1">
        <v>230</v>
      </c>
      <c r="E239" s="2">
        <f t="shared" si="7"/>
        <v>37248.789806112698</v>
      </c>
      <c r="F239" s="1">
        <f t="shared" si="6"/>
        <v>3.5000000000000003E-2</v>
      </c>
    </row>
    <row r="240" spans="3:6" x14ac:dyDescent="0.25">
      <c r="C240" s="8">
        <v>126192</v>
      </c>
      <c r="D240" s="1">
        <v>231</v>
      </c>
      <c r="E240" s="2">
        <f t="shared" si="7"/>
        <v>38552.497449326642</v>
      </c>
      <c r="F240" s="1">
        <f t="shared" si="6"/>
        <v>3.5000000000000003E-2</v>
      </c>
    </row>
    <row r="241" spans="3:6" x14ac:dyDescent="0.25">
      <c r="C241" s="8">
        <v>126557</v>
      </c>
      <c r="D241" s="1">
        <v>232</v>
      </c>
      <c r="E241" s="2">
        <f t="shared" si="7"/>
        <v>39901.834860053073</v>
      </c>
      <c r="F241" s="1">
        <f t="shared" si="6"/>
        <v>3.5000000000000003E-2</v>
      </c>
    </row>
    <row r="242" spans="3:6" x14ac:dyDescent="0.25">
      <c r="C242" s="8">
        <v>126922</v>
      </c>
      <c r="D242" s="1">
        <v>233</v>
      </c>
      <c r="E242" s="2">
        <f t="shared" si="7"/>
        <v>41298.39908015493</v>
      </c>
      <c r="F242" s="1">
        <f t="shared" si="6"/>
        <v>3.5000000000000003E-2</v>
      </c>
    </row>
    <row r="243" spans="3:6" x14ac:dyDescent="0.25">
      <c r="C243" s="8">
        <v>127288</v>
      </c>
      <c r="D243" s="1">
        <v>234</v>
      </c>
      <c r="E243" s="2">
        <f t="shared" si="7"/>
        <v>42743.843047960348</v>
      </c>
      <c r="F243" s="1">
        <f t="shared" si="6"/>
        <v>3.5000000000000003E-2</v>
      </c>
    </row>
    <row r="244" spans="3:6" x14ac:dyDescent="0.25">
      <c r="C244" s="8">
        <v>127653</v>
      </c>
      <c r="D244" s="1">
        <v>235</v>
      </c>
      <c r="E244" s="2">
        <f t="shared" si="7"/>
        <v>44239.877554638959</v>
      </c>
      <c r="F244" s="1">
        <f t="shared" si="6"/>
        <v>3.5000000000000003E-2</v>
      </c>
    </row>
    <row r="245" spans="3:6" x14ac:dyDescent="0.25">
      <c r="C245" s="8">
        <v>128018</v>
      </c>
      <c r="D245" s="1">
        <v>236</v>
      </c>
      <c r="E245" s="2">
        <f t="shared" si="7"/>
        <v>45788.273269051322</v>
      </c>
      <c r="F245" s="1">
        <f t="shared" si="6"/>
        <v>3.5000000000000003E-2</v>
      </c>
    </row>
    <row r="246" spans="3:6" x14ac:dyDescent="0.25">
      <c r="C246" s="8">
        <v>128383</v>
      </c>
      <c r="D246" s="1">
        <v>237</v>
      </c>
      <c r="E246" s="2">
        <f t="shared" si="7"/>
        <v>47390.862833468113</v>
      </c>
      <c r="F246" s="1">
        <f t="shared" si="6"/>
        <v>3.5000000000000003E-2</v>
      </c>
    </row>
    <row r="247" spans="3:6" x14ac:dyDescent="0.25">
      <c r="C247" s="8">
        <v>128749</v>
      </c>
      <c r="D247" s="1">
        <v>238</v>
      </c>
      <c r="E247" s="2">
        <f t="shared" si="7"/>
        <v>49049.543032639493</v>
      </c>
      <c r="F247" s="1">
        <f t="shared" si="6"/>
        <v>3.5000000000000003E-2</v>
      </c>
    </row>
    <row r="248" spans="3:6" x14ac:dyDescent="0.25">
      <c r="C248" s="8">
        <v>129114</v>
      </c>
      <c r="D248" s="1">
        <v>239</v>
      </c>
      <c r="E248" s="2">
        <f t="shared" si="7"/>
        <v>50766.277038781867</v>
      </c>
      <c r="F248" s="1">
        <f t="shared" si="6"/>
        <v>3.5000000000000003E-2</v>
      </c>
    </row>
    <row r="249" spans="3:6" x14ac:dyDescent="0.25">
      <c r="C249" s="8">
        <v>129479</v>
      </c>
      <c r="D249" s="1">
        <v>240</v>
      </c>
      <c r="E249" s="2">
        <f t="shared" si="7"/>
        <v>52543.096735139232</v>
      </c>
      <c r="F249" s="1">
        <f t="shared" si="6"/>
        <v>3.5000000000000003E-2</v>
      </c>
    </row>
    <row r="250" spans="3:6" x14ac:dyDescent="0.25">
      <c r="C250" s="8">
        <v>129844</v>
      </c>
      <c r="D250" s="1">
        <v>241</v>
      </c>
      <c r="E250" s="2">
        <f t="shared" si="7"/>
        <v>54382.105120869099</v>
      </c>
      <c r="F250" s="1">
        <f t="shared" si="6"/>
        <v>3.5000000000000003E-2</v>
      </c>
    </row>
    <row r="251" spans="3:6" x14ac:dyDescent="0.25">
      <c r="C251" s="8">
        <v>130210</v>
      </c>
      <c r="D251" s="1">
        <v>242</v>
      </c>
      <c r="E251" s="2">
        <f t="shared" si="7"/>
        <v>56285.47880009951</v>
      </c>
      <c r="F251" s="1">
        <f t="shared" si="6"/>
        <v>3.5000000000000003E-2</v>
      </c>
    </row>
    <row r="252" spans="3:6" x14ac:dyDescent="0.25">
      <c r="C252" s="8">
        <v>130575</v>
      </c>
      <c r="D252" s="1">
        <v>243</v>
      </c>
      <c r="E252" s="2">
        <f t="shared" si="7"/>
        <v>58255.470558102992</v>
      </c>
      <c r="F252" s="1">
        <f t="shared" si="6"/>
        <v>3.5000000000000003E-2</v>
      </c>
    </row>
    <row r="253" spans="3:6" x14ac:dyDescent="0.25">
      <c r="C253" s="8">
        <v>130940</v>
      </c>
      <c r="D253" s="1">
        <v>244</v>
      </c>
      <c r="E253" s="2">
        <f t="shared" si="7"/>
        <v>60294.412027636594</v>
      </c>
      <c r="F253" s="1">
        <f t="shared" si="6"/>
        <v>3.5000000000000003E-2</v>
      </c>
    </row>
    <row r="254" spans="3:6" x14ac:dyDescent="0.25">
      <c r="C254" s="8">
        <v>131305</v>
      </c>
      <c r="D254" s="1">
        <v>245</v>
      </c>
      <c r="E254" s="2">
        <f t="shared" si="7"/>
        <v>62404.716448603867</v>
      </c>
      <c r="F254" s="1">
        <f t="shared" si="6"/>
        <v>3.5000000000000003E-2</v>
      </c>
    </row>
    <row r="255" spans="3:6" x14ac:dyDescent="0.25">
      <c r="C255" s="8">
        <v>131671</v>
      </c>
      <c r="D255" s="1">
        <v>246</v>
      </c>
      <c r="E255" s="2">
        <f t="shared" si="7"/>
        <v>64588.881524304998</v>
      </c>
      <c r="F255" s="1">
        <f t="shared" si="6"/>
        <v>3.5000000000000003E-2</v>
      </c>
    </row>
    <row r="256" spans="3:6" x14ac:dyDescent="0.25">
      <c r="C256" s="8">
        <v>132036</v>
      </c>
      <c r="D256" s="1">
        <v>247</v>
      </c>
      <c r="E256" s="2">
        <f t="shared" si="7"/>
        <v>66849.492377655668</v>
      </c>
      <c r="F256" s="1">
        <f t="shared" si="6"/>
        <v>3.5000000000000003E-2</v>
      </c>
    </row>
    <row r="257" spans="3:6" x14ac:dyDescent="0.25">
      <c r="C257" s="8">
        <v>132401</v>
      </c>
      <c r="D257" s="1">
        <v>248</v>
      </c>
      <c r="E257" s="2">
        <f t="shared" si="7"/>
        <v>69189.224610873614</v>
      </c>
      <c r="F257" s="1">
        <f t="shared" si="6"/>
        <v>3.5000000000000003E-2</v>
      </c>
    </row>
    <row r="258" spans="3:6" x14ac:dyDescent="0.25">
      <c r="C258" s="8">
        <v>132766</v>
      </c>
      <c r="D258" s="1">
        <v>249</v>
      </c>
      <c r="E258" s="2">
        <f t="shared" si="7"/>
        <v>71610.847472254187</v>
      </c>
      <c r="F258" s="1">
        <f t="shared" si="6"/>
        <v>3.5000000000000003E-2</v>
      </c>
    </row>
    <row r="259" spans="3:6" x14ac:dyDescent="0.25">
      <c r="C259" s="8">
        <v>133132</v>
      </c>
      <c r="D259" s="1">
        <v>250</v>
      </c>
      <c r="E259" s="2">
        <f t="shared" si="7"/>
        <v>74117.227133783075</v>
      </c>
      <c r="F259" s="1">
        <f t="shared" si="6"/>
        <v>3.5000000000000003E-2</v>
      </c>
    </row>
    <row r="260" spans="3:6" x14ac:dyDescent="0.25">
      <c r="C260" s="8"/>
      <c r="E260" s="2"/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260"/>
  <sheetViews>
    <sheetView workbookViewId="0">
      <selection activeCell="I12" sqref="I12"/>
    </sheetView>
  </sheetViews>
  <sheetFormatPr defaultRowHeight="15" x14ac:dyDescent="0.25"/>
  <cols>
    <col min="1" max="2" width="9.140625" style="1"/>
    <col min="3" max="3" width="9.7109375" style="1" bestFit="1" customWidth="1"/>
    <col min="4" max="4" width="9.140625" style="1"/>
    <col min="5" max="5" width="18.85546875" style="1" customWidth="1"/>
    <col min="6" max="7" width="9.140625" style="1"/>
    <col min="8" max="8" width="14.28515625" style="1" customWidth="1"/>
    <col min="9" max="9" width="19.28515625" style="1" customWidth="1"/>
    <col min="10" max="10" width="19" style="1" bestFit="1" customWidth="1"/>
    <col min="11" max="16384" width="9.140625" style="1"/>
  </cols>
  <sheetData>
    <row r="3" spans="3:14" x14ac:dyDescent="0.25">
      <c r="E3" s="3" t="s">
        <v>6</v>
      </c>
      <c r="F3" s="4">
        <f>K5</f>
        <v>3.47</v>
      </c>
    </row>
    <row r="4" spans="3:14" x14ac:dyDescent="0.25">
      <c r="E4" s="3" t="s">
        <v>0</v>
      </c>
      <c r="F4" s="10">
        <v>8.5000000000000006E-2</v>
      </c>
      <c r="K4" s="1" t="s">
        <v>7</v>
      </c>
    </row>
    <row r="5" spans="3:14" x14ac:dyDescent="0.25">
      <c r="E5" s="3" t="s">
        <v>1</v>
      </c>
      <c r="F5" s="10">
        <v>3.6999999999999998E-2</v>
      </c>
      <c r="J5" s="1" t="s">
        <v>12</v>
      </c>
      <c r="K5" s="2">
        <v>3.47</v>
      </c>
      <c r="L5" s="2"/>
      <c r="M5" s="2"/>
    </row>
    <row r="6" spans="3:14" x14ac:dyDescent="0.25">
      <c r="E6" s="3" t="s">
        <v>2</v>
      </c>
      <c r="F6" s="3">
        <v>3</v>
      </c>
      <c r="J6" s="1" t="s">
        <v>13</v>
      </c>
      <c r="K6" s="2">
        <v>49.78</v>
      </c>
      <c r="L6" s="2"/>
      <c r="M6" s="2"/>
    </row>
    <row r="7" spans="3:14" x14ac:dyDescent="0.25">
      <c r="E7" s="3" t="s">
        <v>4</v>
      </c>
      <c r="F7" s="3">
        <v>0.1</v>
      </c>
      <c r="J7" s="1" t="s">
        <v>11</v>
      </c>
      <c r="K7" s="2">
        <f>46394/7800</f>
        <v>5.9479487179487176</v>
      </c>
      <c r="L7" s="2"/>
      <c r="M7" s="2"/>
    </row>
    <row r="8" spans="3:14" x14ac:dyDescent="0.25">
      <c r="J8" s="1" t="s">
        <v>15</v>
      </c>
      <c r="K8" s="1">
        <f>105552/7600</f>
        <v>13.888421052631578</v>
      </c>
    </row>
    <row r="9" spans="3:14" x14ac:dyDescent="0.25">
      <c r="C9" s="1" t="s">
        <v>23</v>
      </c>
      <c r="D9" s="1" t="s">
        <v>3</v>
      </c>
      <c r="E9" s="1" t="s">
        <v>14</v>
      </c>
      <c r="F9" s="1" t="s">
        <v>5</v>
      </c>
      <c r="H9" s="1" t="s">
        <v>16</v>
      </c>
      <c r="I9" s="7">
        <f>XNPV(wacc,E10:E259,C10:C259)</f>
        <v>69.438046393450122</v>
      </c>
    </row>
    <row r="10" spans="3:14" x14ac:dyDescent="0.25">
      <c r="C10" s="8">
        <v>42552</v>
      </c>
      <c r="D10" s="1">
        <v>1</v>
      </c>
      <c r="E10" s="2">
        <f>0</f>
        <v>0</v>
      </c>
      <c r="F10" s="1">
        <f t="shared" ref="F10:F73" si="0">IF(D10&lt;=yearsinitialgrowth,firstgrowthrate,finalgrowthrate)</f>
        <v>8.5000000000000006E-2</v>
      </c>
      <c r="H10" s="1" t="s">
        <v>17</v>
      </c>
      <c r="I10" s="7">
        <f>K7</f>
        <v>5.9479487179487176</v>
      </c>
    </row>
    <row r="11" spans="3:14" x14ac:dyDescent="0.25">
      <c r="C11" s="8">
        <v>42643</v>
      </c>
      <c r="D11" s="1">
        <v>2</v>
      </c>
      <c r="E11" s="2">
        <f>(Lastyearcashflow)*(1+F10)*0.5</f>
        <v>1.8824750000000001</v>
      </c>
      <c r="F11" s="1">
        <f t="shared" si="0"/>
        <v>8.5000000000000006E-2</v>
      </c>
      <c r="H11" s="1" t="s">
        <v>18</v>
      </c>
      <c r="I11" s="2">
        <f>K8</f>
        <v>13.888421052631578</v>
      </c>
    </row>
    <row r="12" spans="3:14" x14ac:dyDescent="0.25">
      <c r="C12" s="8">
        <v>42917</v>
      </c>
      <c r="D12" s="1">
        <v>3</v>
      </c>
      <c r="E12" s="2">
        <f>2*E11*(1+F11)</f>
        <v>4.0849707500000001</v>
      </c>
      <c r="F12" s="1">
        <f t="shared" si="0"/>
        <v>8.5000000000000006E-2</v>
      </c>
      <c r="H12" s="1" t="s">
        <v>19</v>
      </c>
      <c r="I12" s="9">
        <f>I9-I10-+I11</f>
        <v>49.601676622869824</v>
      </c>
    </row>
    <row r="13" spans="3:14" x14ac:dyDescent="0.25">
      <c r="C13" s="8">
        <v>43282</v>
      </c>
      <c r="D13" s="1">
        <v>4</v>
      </c>
      <c r="E13" s="2">
        <f>E12*(1+F12)</f>
        <v>4.4321932637500003</v>
      </c>
      <c r="F13" s="1">
        <f t="shared" si="0"/>
        <v>3.6999999999999998E-2</v>
      </c>
      <c r="I13" s="7"/>
    </row>
    <row r="14" spans="3:14" x14ac:dyDescent="0.25">
      <c r="C14" s="8">
        <v>43647</v>
      </c>
      <c r="D14" s="1">
        <v>5</v>
      </c>
      <c r="E14" s="2">
        <f t="shared" ref="E14:E77" si="1">E13*(1+F13)</f>
        <v>4.59618441450875</v>
      </c>
      <c r="F14" s="1">
        <f t="shared" si="0"/>
        <v>3.6999999999999998E-2</v>
      </c>
      <c r="K14" s="2"/>
    </row>
    <row r="15" spans="3:14" x14ac:dyDescent="0.25">
      <c r="C15" s="8">
        <v>44013</v>
      </c>
      <c r="D15" s="1">
        <v>6</v>
      </c>
      <c r="E15" s="2">
        <f t="shared" si="1"/>
        <v>4.7662432378455737</v>
      </c>
      <c r="F15" s="1">
        <f t="shared" si="0"/>
        <v>3.6999999999999998E-2</v>
      </c>
      <c r="K15" s="2"/>
      <c r="N15" s="2"/>
    </row>
    <row r="16" spans="3:14" x14ac:dyDescent="0.25">
      <c r="C16" s="8">
        <v>44378</v>
      </c>
      <c r="D16" s="1">
        <v>7</v>
      </c>
      <c r="E16" s="2">
        <f t="shared" si="1"/>
        <v>4.9425942376458591</v>
      </c>
      <c r="F16" s="1">
        <f t="shared" si="0"/>
        <v>3.6999999999999998E-2</v>
      </c>
      <c r="K16" s="2"/>
      <c r="N16" s="2"/>
    </row>
    <row r="17" spans="3:14" x14ac:dyDescent="0.25">
      <c r="C17" s="8">
        <v>44743</v>
      </c>
      <c r="D17" s="1">
        <v>8</v>
      </c>
      <c r="E17" s="2">
        <f t="shared" si="1"/>
        <v>5.1254702244387556</v>
      </c>
      <c r="F17" s="1">
        <f t="shared" si="0"/>
        <v>3.6999999999999998E-2</v>
      </c>
      <c r="N17" s="2"/>
    </row>
    <row r="18" spans="3:14" x14ac:dyDescent="0.25">
      <c r="C18" s="8">
        <v>45108</v>
      </c>
      <c r="D18" s="1">
        <v>9</v>
      </c>
      <c r="E18" s="2">
        <f t="shared" si="1"/>
        <v>5.3151126227429888</v>
      </c>
      <c r="F18" s="1">
        <f t="shared" si="0"/>
        <v>3.6999999999999998E-2</v>
      </c>
    </row>
    <row r="19" spans="3:14" x14ac:dyDescent="0.25">
      <c r="C19" s="8">
        <v>45474</v>
      </c>
      <c r="D19" s="1">
        <v>10</v>
      </c>
      <c r="E19" s="2">
        <f t="shared" si="1"/>
        <v>5.5117717897844791</v>
      </c>
      <c r="F19" s="1">
        <f t="shared" si="0"/>
        <v>3.6999999999999998E-2</v>
      </c>
    </row>
    <row r="20" spans="3:14" x14ac:dyDescent="0.25">
      <c r="C20" s="8">
        <v>45839</v>
      </c>
      <c r="D20" s="1">
        <v>11</v>
      </c>
      <c r="E20" s="2">
        <f t="shared" si="1"/>
        <v>5.7157073460065044</v>
      </c>
      <c r="F20" s="1">
        <f t="shared" si="0"/>
        <v>3.6999999999999998E-2</v>
      </c>
    </row>
    <row r="21" spans="3:14" x14ac:dyDescent="0.25">
      <c r="C21" s="8">
        <v>46204</v>
      </c>
      <c r="D21" s="1">
        <v>12</v>
      </c>
      <c r="E21" s="2">
        <f t="shared" si="1"/>
        <v>5.9271885178087445</v>
      </c>
      <c r="F21" s="1">
        <f t="shared" si="0"/>
        <v>3.6999999999999998E-2</v>
      </c>
    </row>
    <row r="22" spans="3:14" x14ac:dyDescent="0.25">
      <c r="C22" s="8">
        <v>46569</v>
      </c>
      <c r="D22" s="1">
        <v>13</v>
      </c>
      <c r="E22" s="2">
        <f t="shared" si="1"/>
        <v>6.1464944929676673</v>
      </c>
      <c r="F22" s="1">
        <f t="shared" si="0"/>
        <v>3.6999999999999998E-2</v>
      </c>
      <c r="K22" s="2"/>
      <c r="N22" s="2"/>
    </row>
    <row r="23" spans="3:14" x14ac:dyDescent="0.25">
      <c r="C23" s="8">
        <v>46935</v>
      </c>
      <c r="D23" s="1">
        <v>14</v>
      </c>
      <c r="E23" s="2">
        <f t="shared" si="1"/>
        <v>6.3739147892074701</v>
      </c>
      <c r="F23" s="1">
        <f t="shared" si="0"/>
        <v>3.6999999999999998E-2</v>
      </c>
      <c r="K23" s="2"/>
      <c r="N23" s="2"/>
    </row>
    <row r="24" spans="3:14" x14ac:dyDescent="0.25">
      <c r="C24" s="8">
        <v>47300</v>
      </c>
      <c r="D24" s="1">
        <v>15</v>
      </c>
      <c r="E24" s="2">
        <f t="shared" si="1"/>
        <v>6.6097496364081456</v>
      </c>
      <c r="F24" s="1">
        <f t="shared" si="0"/>
        <v>3.6999999999999998E-2</v>
      </c>
      <c r="K24" s="2"/>
      <c r="N24" s="2"/>
    </row>
    <row r="25" spans="3:14" x14ac:dyDescent="0.25">
      <c r="C25" s="8">
        <v>47665</v>
      </c>
      <c r="D25" s="1">
        <v>16</v>
      </c>
      <c r="E25" s="2">
        <f t="shared" si="1"/>
        <v>6.8543103729552461</v>
      </c>
      <c r="F25" s="1">
        <f t="shared" si="0"/>
        <v>3.6999999999999998E-2</v>
      </c>
    </row>
    <row r="26" spans="3:14" x14ac:dyDescent="0.25">
      <c r="C26" s="8">
        <v>48030</v>
      </c>
      <c r="D26" s="1">
        <v>17</v>
      </c>
      <c r="E26" s="2">
        <f t="shared" si="1"/>
        <v>7.1079198567545898</v>
      </c>
      <c r="F26" s="1">
        <f t="shared" si="0"/>
        <v>3.6999999999999998E-2</v>
      </c>
    </row>
    <row r="27" spans="3:14" x14ac:dyDescent="0.25">
      <c r="C27" s="8">
        <v>48396</v>
      </c>
      <c r="D27" s="1">
        <v>18</v>
      </c>
      <c r="E27" s="2">
        <f t="shared" si="1"/>
        <v>7.370912891454509</v>
      </c>
      <c r="F27" s="1">
        <f t="shared" si="0"/>
        <v>3.6999999999999998E-2</v>
      </c>
    </row>
    <row r="28" spans="3:14" x14ac:dyDescent="0.25">
      <c r="C28" s="8">
        <v>48761</v>
      </c>
      <c r="D28" s="1">
        <v>19</v>
      </c>
      <c r="E28" s="2">
        <f t="shared" si="1"/>
        <v>7.643636668438325</v>
      </c>
      <c r="F28" s="1">
        <f t="shared" si="0"/>
        <v>3.6999999999999998E-2</v>
      </c>
      <c r="N28" s="2"/>
    </row>
    <row r="29" spans="3:14" x14ac:dyDescent="0.25">
      <c r="C29" s="8">
        <v>49126</v>
      </c>
      <c r="D29" s="1">
        <v>20</v>
      </c>
      <c r="E29" s="2">
        <f t="shared" si="1"/>
        <v>7.9264512251705428</v>
      </c>
      <c r="F29" s="1">
        <f t="shared" si="0"/>
        <v>3.6999999999999998E-2</v>
      </c>
      <c r="K29" s="2"/>
      <c r="N29" s="2"/>
    </row>
    <row r="30" spans="3:14" x14ac:dyDescent="0.25">
      <c r="C30" s="8">
        <v>49491</v>
      </c>
      <c r="D30" s="1">
        <v>21</v>
      </c>
      <c r="E30" s="2">
        <f t="shared" si="1"/>
        <v>8.2197299205018517</v>
      </c>
      <c r="F30" s="1">
        <f t="shared" si="0"/>
        <v>3.6999999999999998E-2</v>
      </c>
      <c r="K30" s="2"/>
      <c r="N30" s="2"/>
    </row>
    <row r="31" spans="3:14" x14ac:dyDescent="0.25">
      <c r="C31" s="8">
        <v>49857</v>
      </c>
      <c r="D31" s="1">
        <v>22</v>
      </c>
      <c r="E31" s="2">
        <f t="shared" si="1"/>
        <v>8.5238599275604194</v>
      </c>
      <c r="F31" s="1">
        <f t="shared" si="0"/>
        <v>3.6999999999999998E-2</v>
      </c>
      <c r="K31" s="2"/>
    </row>
    <row r="32" spans="3:14" x14ac:dyDescent="0.25">
      <c r="C32" s="8">
        <v>50222</v>
      </c>
      <c r="D32" s="1">
        <v>23</v>
      </c>
      <c r="E32" s="2">
        <f t="shared" si="1"/>
        <v>8.8392427448801545</v>
      </c>
      <c r="F32" s="1">
        <f t="shared" si="0"/>
        <v>3.6999999999999998E-2</v>
      </c>
    </row>
    <row r="33" spans="3:6" x14ac:dyDescent="0.25">
      <c r="C33" s="8">
        <v>50587</v>
      </c>
      <c r="D33" s="1">
        <v>24</v>
      </c>
      <c r="E33" s="2">
        <f t="shared" si="1"/>
        <v>9.1662947264407197</v>
      </c>
      <c r="F33" s="1">
        <f t="shared" si="0"/>
        <v>3.6999999999999998E-2</v>
      </c>
    </row>
    <row r="34" spans="3:6" x14ac:dyDescent="0.25">
      <c r="C34" s="8">
        <v>50952</v>
      </c>
      <c r="D34" s="1">
        <v>25</v>
      </c>
      <c r="E34" s="2">
        <f t="shared" si="1"/>
        <v>9.5054476313190257</v>
      </c>
      <c r="F34" s="1">
        <f t="shared" si="0"/>
        <v>3.6999999999999998E-2</v>
      </c>
    </row>
    <row r="35" spans="3:6" x14ac:dyDescent="0.25">
      <c r="C35" s="8">
        <v>51318</v>
      </c>
      <c r="D35" s="1">
        <v>26</v>
      </c>
      <c r="E35" s="2">
        <f t="shared" si="1"/>
        <v>9.857149193677829</v>
      </c>
      <c r="F35" s="1">
        <f t="shared" si="0"/>
        <v>3.6999999999999998E-2</v>
      </c>
    </row>
    <row r="36" spans="3:6" x14ac:dyDescent="0.25">
      <c r="C36" s="8">
        <v>51683</v>
      </c>
      <c r="D36" s="1">
        <v>27</v>
      </c>
      <c r="E36" s="2">
        <f t="shared" si="1"/>
        <v>10.221863713843907</v>
      </c>
      <c r="F36" s="1">
        <f t="shared" si="0"/>
        <v>3.6999999999999998E-2</v>
      </c>
    </row>
    <row r="37" spans="3:6" x14ac:dyDescent="0.25">
      <c r="C37" s="8">
        <v>52048</v>
      </c>
      <c r="D37" s="1">
        <v>28</v>
      </c>
      <c r="E37" s="2">
        <f t="shared" si="1"/>
        <v>10.600072671256131</v>
      </c>
      <c r="F37" s="1">
        <f t="shared" si="0"/>
        <v>3.6999999999999998E-2</v>
      </c>
    </row>
    <row r="38" spans="3:6" x14ac:dyDescent="0.25">
      <c r="C38" s="8">
        <v>52413</v>
      </c>
      <c r="D38" s="1">
        <v>29</v>
      </c>
      <c r="E38" s="2">
        <f t="shared" si="1"/>
        <v>10.992275360092606</v>
      </c>
      <c r="F38" s="1">
        <f t="shared" si="0"/>
        <v>3.6999999999999998E-2</v>
      </c>
    </row>
    <row r="39" spans="3:6" x14ac:dyDescent="0.25">
      <c r="C39" s="8">
        <v>52779</v>
      </c>
      <c r="D39" s="1">
        <v>30</v>
      </c>
      <c r="E39" s="2">
        <f t="shared" si="1"/>
        <v>11.398989548416031</v>
      </c>
      <c r="F39" s="1">
        <f t="shared" si="0"/>
        <v>3.6999999999999998E-2</v>
      </c>
    </row>
    <row r="40" spans="3:6" x14ac:dyDescent="0.25">
      <c r="C40" s="8">
        <v>53144</v>
      </c>
      <c r="D40" s="1">
        <v>31</v>
      </c>
      <c r="E40" s="2">
        <f t="shared" si="1"/>
        <v>11.820752161707423</v>
      </c>
      <c r="F40" s="1">
        <f t="shared" si="0"/>
        <v>3.6999999999999998E-2</v>
      </c>
    </row>
    <row r="41" spans="3:6" x14ac:dyDescent="0.25">
      <c r="C41" s="8">
        <v>53509</v>
      </c>
      <c r="D41" s="1">
        <v>32</v>
      </c>
      <c r="E41" s="2">
        <f t="shared" si="1"/>
        <v>12.258119991690597</v>
      </c>
      <c r="F41" s="1">
        <f t="shared" si="0"/>
        <v>3.6999999999999998E-2</v>
      </c>
    </row>
    <row r="42" spans="3:6" x14ac:dyDescent="0.25">
      <c r="C42" s="8">
        <v>53874</v>
      </c>
      <c r="D42" s="1">
        <v>33</v>
      </c>
      <c r="E42" s="2">
        <f t="shared" si="1"/>
        <v>12.711670431383148</v>
      </c>
      <c r="F42" s="1">
        <f t="shared" si="0"/>
        <v>3.6999999999999998E-2</v>
      </c>
    </row>
    <row r="43" spans="3:6" x14ac:dyDescent="0.25">
      <c r="C43" s="8">
        <v>54240</v>
      </c>
      <c r="D43" s="1">
        <v>34</v>
      </c>
      <c r="E43" s="2">
        <f t="shared" si="1"/>
        <v>13.182002237344323</v>
      </c>
      <c r="F43" s="1">
        <f t="shared" si="0"/>
        <v>3.6999999999999998E-2</v>
      </c>
    </row>
    <row r="44" spans="3:6" x14ac:dyDescent="0.25">
      <c r="C44" s="8">
        <v>54605</v>
      </c>
      <c r="D44" s="1">
        <v>35</v>
      </c>
      <c r="E44" s="2">
        <f t="shared" si="1"/>
        <v>13.669736320126061</v>
      </c>
      <c r="F44" s="1">
        <f t="shared" si="0"/>
        <v>3.6999999999999998E-2</v>
      </c>
    </row>
    <row r="45" spans="3:6" x14ac:dyDescent="0.25">
      <c r="C45" s="8">
        <v>54970</v>
      </c>
      <c r="D45" s="1">
        <v>36</v>
      </c>
      <c r="E45" s="2">
        <f t="shared" si="1"/>
        <v>14.175516563970724</v>
      </c>
      <c r="F45" s="1">
        <f t="shared" si="0"/>
        <v>3.6999999999999998E-2</v>
      </c>
    </row>
    <row r="46" spans="3:6" x14ac:dyDescent="0.25">
      <c r="C46" s="8">
        <v>55335</v>
      </c>
      <c r="D46" s="1">
        <v>37</v>
      </c>
      <c r="E46" s="2">
        <f t="shared" si="1"/>
        <v>14.700010676837641</v>
      </c>
      <c r="F46" s="1">
        <f t="shared" si="0"/>
        <v>3.6999999999999998E-2</v>
      </c>
    </row>
    <row r="47" spans="3:6" x14ac:dyDescent="0.25">
      <c r="C47" s="8">
        <v>55701</v>
      </c>
      <c r="D47" s="1">
        <v>38</v>
      </c>
      <c r="E47" s="2">
        <f t="shared" si="1"/>
        <v>15.243911071880632</v>
      </c>
      <c r="F47" s="1">
        <f t="shared" si="0"/>
        <v>3.6999999999999998E-2</v>
      </c>
    </row>
    <row r="48" spans="3:6" x14ac:dyDescent="0.25">
      <c r="C48" s="8">
        <v>56066</v>
      </c>
      <c r="D48" s="1">
        <v>39</v>
      </c>
      <c r="E48" s="2">
        <f t="shared" si="1"/>
        <v>15.807935781540214</v>
      </c>
      <c r="F48" s="1">
        <f t="shared" si="0"/>
        <v>3.6999999999999998E-2</v>
      </c>
    </row>
    <row r="49" spans="3:6" x14ac:dyDescent="0.25">
      <c r="C49" s="8">
        <v>56431</v>
      </c>
      <c r="D49" s="1">
        <v>40</v>
      </c>
      <c r="E49" s="2">
        <f t="shared" si="1"/>
        <v>16.392829405457203</v>
      </c>
      <c r="F49" s="1">
        <f t="shared" si="0"/>
        <v>3.6999999999999998E-2</v>
      </c>
    </row>
    <row r="50" spans="3:6" x14ac:dyDescent="0.25">
      <c r="C50" s="8">
        <v>56796</v>
      </c>
      <c r="D50" s="1">
        <v>41</v>
      </c>
      <c r="E50" s="2">
        <f t="shared" si="1"/>
        <v>16.999364093459118</v>
      </c>
      <c r="F50" s="1">
        <f t="shared" si="0"/>
        <v>3.6999999999999998E-2</v>
      </c>
    </row>
    <row r="51" spans="3:6" x14ac:dyDescent="0.25">
      <c r="C51" s="8">
        <v>57162</v>
      </c>
      <c r="D51" s="1">
        <v>42</v>
      </c>
      <c r="E51" s="2">
        <f t="shared" si="1"/>
        <v>17.628340564917103</v>
      </c>
      <c r="F51" s="1">
        <f t="shared" si="0"/>
        <v>3.6999999999999998E-2</v>
      </c>
    </row>
    <row r="52" spans="3:6" x14ac:dyDescent="0.25">
      <c r="C52" s="8">
        <v>57527</v>
      </c>
      <c r="D52" s="1">
        <v>43</v>
      </c>
      <c r="E52" s="2">
        <f t="shared" si="1"/>
        <v>18.280589165819034</v>
      </c>
      <c r="F52" s="1">
        <f t="shared" si="0"/>
        <v>3.6999999999999998E-2</v>
      </c>
    </row>
    <row r="53" spans="3:6" x14ac:dyDescent="0.25">
      <c r="C53" s="8">
        <v>57892</v>
      </c>
      <c r="D53" s="1">
        <v>44</v>
      </c>
      <c r="E53" s="2">
        <f t="shared" si="1"/>
        <v>18.956970964954337</v>
      </c>
      <c r="F53" s="1">
        <f t="shared" si="0"/>
        <v>3.6999999999999998E-2</v>
      </c>
    </row>
    <row r="54" spans="3:6" x14ac:dyDescent="0.25">
      <c r="C54" s="8">
        <v>58257</v>
      </c>
      <c r="D54" s="1">
        <v>45</v>
      </c>
      <c r="E54" s="2">
        <f t="shared" si="1"/>
        <v>19.658378890657644</v>
      </c>
      <c r="F54" s="1">
        <f t="shared" si="0"/>
        <v>3.6999999999999998E-2</v>
      </c>
    </row>
    <row r="55" spans="3:6" x14ac:dyDescent="0.25">
      <c r="C55" s="8">
        <v>58623</v>
      </c>
      <c r="D55" s="1">
        <v>46</v>
      </c>
      <c r="E55" s="2">
        <f t="shared" si="1"/>
        <v>20.385738909611977</v>
      </c>
      <c r="F55" s="1">
        <f t="shared" si="0"/>
        <v>3.6999999999999998E-2</v>
      </c>
    </row>
    <row r="56" spans="3:6" x14ac:dyDescent="0.25">
      <c r="C56" s="8">
        <v>58988</v>
      </c>
      <c r="D56" s="1">
        <v>47</v>
      </c>
      <c r="E56" s="2">
        <f t="shared" si="1"/>
        <v>21.140011249267619</v>
      </c>
      <c r="F56" s="1">
        <f t="shared" si="0"/>
        <v>3.6999999999999998E-2</v>
      </c>
    </row>
    <row r="57" spans="3:6" x14ac:dyDescent="0.25">
      <c r="C57" s="8">
        <v>59353</v>
      </c>
      <c r="D57" s="1">
        <v>48</v>
      </c>
      <c r="E57" s="2">
        <f t="shared" si="1"/>
        <v>21.922191665490519</v>
      </c>
      <c r="F57" s="1">
        <f t="shared" si="0"/>
        <v>3.6999999999999998E-2</v>
      </c>
    </row>
    <row r="58" spans="3:6" x14ac:dyDescent="0.25">
      <c r="C58" s="8">
        <v>59718</v>
      </c>
      <c r="D58" s="1">
        <v>49</v>
      </c>
      <c r="E58" s="2">
        <f t="shared" si="1"/>
        <v>22.733312757113666</v>
      </c>
      <c r="F58" s="1">
        <f t="shared" si="0"/>
        <v>3.6999999999999998E-2</v>
      </c>
    </row>
    <row r="59" spans="3:6" x14ac:dyDescent="0.25">
      <c r="C59" s="8">
        <v>60084</v>
      </c>
      <c r="D59" s="1">
        <v>50</v>
      </c>
      <c r="E59" s="2">
        <f t="shared" si="1"/>
        <v>23.574445329126871</v>
      </c>
      <c r="F59" s="1">
        <f t="shared" si="0"/>
        <v>3.6999999999999998E-2</v>
      </c>
    </row>
    <row r="60" spans="3:6" x14ac:dyDescent="0.25">
      <c r="C60" s="8">
        <v>60449</v>
      </c>
      <c r="D60" s="1">
        <v>51</v>
      </c>
      <c r="E60" s="2">
        <f t="shared" si="1"/>
        <v>24.446699806304562</v>
      </c>
      <c r="F60" s="1">
        <f t="shared" si="0"/>
        <v>3.6999999999999998E-2</v>
      </c>
    </row>
    <row r="61" spans="3:6" x14ac:dyDescent="0.25">
      <c r="C61" s="8">
        <v>60814</v>
      </c>
      <c r="D61" s="1">
        <v>52</v>
      </c>
      <c r="E61" s="2">
        <f t="shared" si="1"/>
        <v>25.35122769913783</v>
      </c>
      <c r="F61" s="1">
        <f t="shared" si="0"/>
        <v>3.6999999999999998E-2</v>
      </c>
    </row>
    <row r="62" spans="3:6" x14ac:dyDescent="0.25">
      <c r="C62" s="8">
        <v>61179</v>
      </c>
      <c r="D62" s="1">
        <v>53</v>
      </c>
      <c r="E62" s="2">
        <f t="shared" si="1"/>
        <v>26.289223124005929</v>
      </c>
      <c r="F62" s="1">
        <f t="shared" si="0"/>
        <v>3.6999999999999998E-2</v>
      </c>
    </row>
    <row r="63" spans="3:6" x14ac:dyDescent="0.25">
      <c r="C63" s="8">
        <v>61545</v>
      </c>
      <c r="D63" s="1">
        <v>54</v>
      </c>
      <c r="E63" s="2">
        <f t="shared" si="1"/>
        <v>27.261924379594145</v>
      </c>
      <c r="F63" s="1">
        <f t="shared" si="0"/>
        <v>3.6999999999999998E-2</v>
      </c>
    </row>
    <row r="64" spans="3:6" x14ac:dyDescent="0.25">
      <c r="C64" s="8">
        <v>61910</v>
      </c>
      <c r="D64" s="1">
        <v>55</v>
      </c>
      <c r="E64" s="2">
        <f t="shared" si="1"/>
        <v>28.270615581639127</v>
      </c>
      <c r="F64" s="1">
        <f t="shared" si="0"/>
        <v>3.6999999999999998E-2</v>
      </c>
    </row>
    <row r="65" spans="3:6" x14ac:dyDescent="0.25">
      <c r="C65" s="8">
        <v>62275</v>
      </c>
      <c r="D65" s="1">
        <v>56</v>
      </c>
      <c r="E65" s="2">
        <f t="shared" si="1"/>
        <v>29.316628358159772</v>
      </c>
      <c r="F65" s="1">
        <f t="shared" si="0"/>
        <v>3.6999999999999998E-2</v>
      </c>
    </row>
    <row r="66" spans="3:6" x14ac:dyDescent="0.25">
      <c r="C66" s="8">
        <v>62640</v>
      </c>
      <c r="D66" s="1">
        <v>57</v>
      </c>
      <c r="E66" s="2">
        <f t="shared" si="1"/>
        <v>30.401343607411683</v>
      </c>
      <c r="F66" s="1">
        <f t="shared" si="0"/>
        <v>3.6999999999999998E-2</v>
      </c>
    </row>
    <row r="67" spans="3:6" x14ac:dyDescent="0.25">
      <c r="C67" s="8">
        <v>63006</v>
      </c>
      <c r="D67" s="1">
        <v>58</v>
      </c>
      <c r="E67" s="2">
        <f t="shared" si="1"/>
        <v>31.526193320885913</v>
      </c>
      <c r="F67" s="1">
        <f t="shared" si="0"/>
        <v>3.6999999999999998E-2</v>
      </c>
    </row>
    <row r="68" spans="3:6" x14ac:dyDescent="0.25">
      <c r="C68" s="8">
        <v>63371</v>
      </c>
      <c r="D68" s="1">
        <v>59</v>
      </c>
      <c r="E68" s="2">
        <f t="shared" si="1"/>
        <v>32.692662473758688</v>
      </c>
      <c r="F68" s="1">
        <f t="shared" si="0"/>
        <v>3.6999999999999998E-2</v>
      </c>
    </row>
    <row r="69" spans="3:6" x14ac:dyDescent="0.25">
      <c r="C69" s="8">
        <v>63736</v>
      </c>
      <c r="D69" s="1">
        <v>60</v>
      </c>
      <c r="E69" s="2">
        <f t="shared" si="1"/>
        <v>33.902290985287756</v>
      </c>
      <c r="F69" s="1">
        <f t="shared" si="0"/>
        <v>3.6999999999999998E-2</v>
      </c>
    </row>
    <row r="70" spans="3:6" x14ac:dyDescent="0.25">
      <c r="C70" s="8">
        <v>64101</v>
      </c>
      <c r="D70" s="1">
        <v>61</v>
      </c>
      <c r="E70" s="2">
        <f t="shared" si="1"/>
        <v>35.1566757517434</v>
      </c>
      <c r="F70" s="1">
        <f t="shared" si="0"/>
        <v>3.6999999999999998E-2</v>
      </c>
    </row>
    <row r="71" spans="3:6" x14ac:dyDescent="0.25">
      <c r="C71" s="8">
        <v>64467</v>
      </c>
      <c r="D71" s="1">
        <v>62</v>
      </c>
      <c r="E71" s="2">
        <f t="shared" si="1"/>
        <v>36.457472754557905</v>
      </c>
      <c r="F71" s="1">
        <f t="shared" si="0"/>
        <v>3.6999999999999998E-2</v>
      </c>
    </row>
    <row r="72" spans="3:6" x14ac:dyDescent="0.25">
      <c r="C72" s="8">
        <v>64832</v>
      </c>
      <c r="D72" s="1">
        <v>63</v>
      </c>
      <c r="E72" s="2">
        <f t="shared" si="1"/>
        <v>37.806399246476545</v>
      </c>
      <c r="F72" s="1">
        <f t="shared" si="0"/>
        <v>3.6999999999999998E-2</v>
      </c>
    </row>
    <row r="73" spans="3:6" x14ac:dyDescent="0.25">
      <c r="C73" s="8">
        <v>65197</v>
      </c>
      <c r="D73" s="1">
        <v>64</v>
      </c>
      <c r="E73" s="2">
        <f t="shared" si="1"/>
        <v>39.205236018596175</v>
      </c>
      <c r="F73" s="1">
        <f t="shared" si="0"/>
        <v>3.6999999999999998E-2</v>
      </c>
    </row>
    <row r="74" spans="3:6" x14ac:dyDescent="0.25">
      <c r="C74" s="8">
        <v>65562</v>
      </c>
      <c r="D74" s="1">
        <v>65</v>
      </c>
      <c r="E74" s="2">
        <f t="shared" si="1"/>
        <v>40.65582975128423</v>
      </c>
      <c r="F74" s="1">
        <f t="shared" ref="F74:F137" si="2">IF(D74&lt;=yearsinitialgrowth,firstgrowthrate,finalgrowthrate)</f>
        <v>3.6999999999999998E-2</v>
      </c>
    </row>
    <row r="75" spans="3:6" x14ac:dyDescent="0.25">
      <c r="C75" s="8">
        <v>65928</v>
      </c>
      <c r="D75" s="1">
        <v>66</v>
      </c>
      <c r="E75" s="2">
        <f t="shared" si="1"/>
        <v>42.160095452081741</v>
      </c>
      <c r="F75" s="1">
        <f t="shared" si="2"/>
        <v>3.6999999999999998E-2</v>
      </c>
    </row>
    <row r="76" spans="3:6" x14ac:dyDescent="0.25">
      <c r="C76" s="8">
        <v>66293</v>
      </c>
      <c r="D76" s="1">
        <v>67</v>
      </c>
      <c r="E76" s="2">
        <f t="shared" si="1"/>
        <v>43.720018983808764</v>
      </c>
      <c r="F76" s="1">
        <f t="shared" si="2"/>
        <v>3.6999999999999998E-2</v>
      </c>
    </row>
    <row r="77" spans="3:6" x14ac:dyDescent="0.25">
      <c r="C77" s="8">
        <v>66658</v>
      </c>
      <c r="D77" s="1">
        <v>68</v>
      </c>
      <c r="E77" s="2">
        <f t="shared" si="1"/>
        <v>45.337659686209683</v>
      </c>
      <c r="F77" s="1">
        <f t="shared" si="2"/>
        <v>3.6999999999999998E-2</v>
      </c>
    </row>
    <row r="78" spans="3:6" x14ac:dyDescent="0.25">
      <c r="C78" s="8">
        <v>67023</v>
      </c>
      <c r="D78" s="1">
        <v>69</v>
      </c>
      <c r="E78" s="2">
        <f t="shared" ref="E78:E141" si="3">E77*(1+F77)</f>
        <v>47.015153094599441</v>
      </c>
      <c r="F78" s="1">
        <f t="shared" si="2"/>
        <v>3.6999999999999998E-2</v>
      </c>
    </row>
    <row r="79" spans="3:6" x14ac:dyDescent="0.25">
      <c r="C79" s="8">
        <v>67389</v>
      </c>
      <c r="D79" s="1">
        <v>70</v>
      </c>
      <c r="E79" s="2">
        <f t="shared" si="3"/>
        <v>48.754713759099616</v>
      </c>
      <c r="F79" s="1">
        <f t="shared" si="2"/>
        <v>3.6999999999999998E-2</v>
      </c>
    </row>
    <row r="80" spans="3:6" x14ac:dyDescent="0.25">
      <c r="C80" s="8">
        <v>67754</v>
      </c>
      <c r="D80" s="1">
        <v>71</v>
      </c>
      <c r="E80" s="2">
        <f t="shared" si="3"/>
        <v>50.558638168186299</v>
      </c>
      <c r="F80" s="1">
        <f t="shared" si="2"/>
        <v>3.6999999999999998E-2</v>
      </c>
    </row>
    <row r="81" spans="3:6" x14ac:dyDescent="0.25">
      <c r="C81" s="8">
        <v>68119</v>
      </c>
      <c r="D81" s="1">
        <v>72</v>
      </c>
      <c r="E81" s="2">
        <f t="shared" si="3"/>
        <v>52.429307780409189</v>
      </c>
      <c r="F81" s="1">
        <f t="shared" si="2"/>
        <v>3.6999999999999998E-2</v>
      </c>
    </row>
    <row r="82" spans="3:6" x14ac:dyDescent="0.25">
      <c r="C82" s="8">
        <v>68484</v>
      </c>
      <c r="D82" s="1">
        <v>73</v>
      </c>
      <c r="E82" s="2">
        <f t="shared" si="3"/>
        <v>54.369192168284329</v>
      </c>
      <c r="F82" s="1">
        <f t="shared" si="2"/>
        <v>3.6999999999999998E-2</v>
      </c>
    </row>
    <row r="83" spans="3:6" x14ac:dyDescent="0.25">
      <c r="C83" s="8">
        <v>68850</v>
      </c>
      <c r="D83" s="1">
        <v>74</v>
      </c>
      <c r="E83" s="2">
        <f t="shared" si="3"/>
        <v>56.380852278510844</v>
      </c>
      <c r="F83" s="1">
        <f t="shared" si="2"/>
        <v>3.6999999999999998E-2</v>
      </c>
    </row>
    <row r="84" spans="3:6" x14ac:dyDescent="0.25">
      <c r="C84" s="8">
        <v>69215</v>
      </c>
      <c r="D84" s="1">
        <v>75</v>
      </c>
      <c r="E84" s="2">
        <f t="shared" si="3"/>
        <v>58.466943812815742</v>
      </c>
      <c r="F84" s="1">
        <f t="shared" si="2"/>
        <v>3.6999999999999998E-2</v>
      </c>
    </row>
    <row r="85" spans="3:6" x14ac:dyDescent="0.25">
      <c r="C85" s="8">
        <v>69580</v>
      </c>
      <c r="D85" s="1">
        <v>76</v>
      </c>
      <c r="E85" s="2">
        <f t="shared" si="3"/>
        <v>60.630220733889921</v>
      </c>
      <c r="F85" s="1">
        <f t="shared" si="2"/>
        <v>3.6999999999999998E-2</v>
      </c>
    </row>
    <row r="86" spans="3:6" x14ac:dyDescent="0.25">
      <c r="C86" s="8">
        <v>69945</v>
      </c>
      <c r="D86" s="1">
        <v>77</v>
      </c>
      <c r="E86" s="2">
        <f t="shared" si="3"/>
        <v>62.873538901043844</v>
      </c>
      <c r="F86" s="1">
        <f t="shared" si="2"/>
        <v>3.6999999999999998E-2</v>
      </c>
    </row>
    <row r="87" spans="3:6" x14ac:dyDescent="0.25">
      <c r="C87" s="8">
        <v>70311</v>
      </c>
      <c r="D87" s="1">
        <v>78</v>
      </c>
      <c r="E87" s="2">
        <f t="shared" si="3"/>
        <v>65.199859840382459</v>
      </c>
      <c r="F87" s="1">
        <f t="shared" si="2"/>
        <v>3.6999999999999998E-2</v>
      </c>
    </row>
    <row r="88" spans="3:6" x14ac:dyDescent="0.25">
      <c r="C88" s="8">
        <v>70676</v>
      </c>
      <c r="D88" s="1">
        <v>79</v>
      </c>
      <c r="E88" s="2">
        <f t="shared" si="3"/>
        <v>67.612254654476601</v>
      </c>
      <c r="F88" s="1">
        <f t="shared" si="2"/>
        <v>3.6999999999999998E-2</v>
      </c>
    </row>
    <row r="89" spans="3:6" x14ac:dyDescent="0.25">
      <c r="C89" s="8">
        <v>71041</v>
      </c>
      <c r="D89" s="1">
        <v>80</v>
      </c>
      <c r="E89" s="2">
        <f t="shared" si="3"/>
        <v>70.113908076692226</v>
      </c>
      <c r="F89" s="1">
        <f t="shared" si="2"/>
        <v>3.6999999999999998E-2</v>
      </c>
    </row>
    <row r="90" spans="3:6" x14ac:dyDescent="0.25">
      <c r="C90" s="8">
        <v>71406</v>
      </c>
      <c r="D90" s="1">
        <v>81</v>
      </c>
      <c r="E90" s="2">
        <f t="shared" si="3"/>
        <v>72.708122675529836</v>
      </c>
      <c r="F90" s="1">
        <f t="shared" si="2"/>
        <v>3.6999999999999998E-2</v>
      </c>
    </row>
    <row r="91" spans="3:6" x14ac:dyDescent="0.25">
      <c r="C91" s="8">
        <v>71772</v>
      </c>
      <c r="D91" s="1">
        <v>82</v>
      </c>
      <c r="E91" s="2">
        <f t="shared" si="3"/>
        <v>75.398323214524439</v>
      </c>
      <c r="F91" s="1">
        <f t="shared" si="2"/>
        <v>3.6999999999999998E-2</v>
      </c>
    </row>
    <row r="92" spans="3:6" x14ac:dyDescent="0.25">
      <c r="C92" s="8">
        <v>72137</v>
      </c>
      <c r="D92" s="1">
        <v>83</v>
      </c>
      <c r="E92" s="2">
        <f t="shared" si="3"/>
        <v>78.188061173461833</v>
      </c>
      <c r="F92" s="1">
        <f t="shared" si="2"/>
        <v>3.6999999999999998E-2</v>
      </c>
    </row>
    <row r="93" spans="3:6" x14ac:dyDescent="0.25">
      <c r="C93" s="8">
        <v>72502</v>
      </c>
      <c r="D93" s="1">
        <v>84</v>
      </c>
      <c r="E93" s="2">
        <f t="shared" si="3"/>
        <v>81.081019436879913</v>
      </c>
      <c r="F93" s="1">
        <f t="shared" si="2"/>
        <v>3.6999999999999998E-2</v>
      </c>
    </row>
    <row r="94" spans="3:6" x14ac:dyDescent="0.25">
      <c r="C94" s="8">
        <v>72867</v>
      </c>
      <c r="D94" s="1">
        <v>85</v>
      </c>
      <c r="E94" s="2">
        <f t="shared" si="3"/>
        <v>84.081017156044467</v>
      </c>
      <c r="F94" s="1">
        <f t="shared" si="2"/>
        <v>3.6999999999999998E-2</v>
      </c>
    </row>
    <row r="95" spans="3:6" x14ac:dyDescent="0.25">
      <c r="C95" s="8">
        <v>73232</v>
      </c>
      <c r="D95" s="1">
        <v>86</v>
      </c>
      <c r="E95" s="2">
        <f t="shared" si="3"/>
        <v>87.192014790818106</v>
      </c>
      <c r="F95" s="1">
        <f t="shared" si="2"/>
        <v>3.6999999999999998E-2</v>
      </c>
    </row>
    <row r="96" spans="3:6" x14ac:dyDescent="0.25">
      <c r="C96" s="8">
        <v>73597</v>
      </c>
      <c r="D96" s="1">
        <v>87</v>
      </c>
      <c r="E96" s="2">
        <f t="shared" si="3"/>
        <v>90.41811933807837</v>
      </c>
      <c r="F96" s="1">
        <f t="shared" si="2"/>
        <v>3.6999999999999998E-2</v>
      </c>
    </row>
    <row r="97" spans="3:6" x14ac:dyDescent="0.25">
      <c r="C97" s="8">
        <v>73962</v>
      </c>
      <c r="D97" s="1">
        <v>88</v>
      </c>
      <c r="E97" s="2">
        <f t="shared" si="3"/>
        <v>93.763589753587269</v>
      </c>
      <c r="F97" s="1">
        <f t="shared" si="2"/>
        <v>3.6999999999999998E-2</v>
      </c>
    </row>
    <row r="98" spans="3:6" x14ac:dyDescent="0.25">
      <c r="C98" s="8">
        <v>74327</v>
      </c>
      <c r="D98" s="1">
        <v>89</v>
      </c>
      <c r="E98" s="2">
        <f t="shared" si="3"/>
        <v>97.232842574469984</v>
      </c>
      <c r="F98" s="1">
        <f t="shared" si="2"/>
        <v>3.6999999999999998E-2</v>
      </c>
    </row>
    <row r="99" spans="3:6" x14ac:dyDescent="0.25">
      <c r="C99" s="8">
        <v>74693</v>
      </c>
      <c r="D99" s="1">
        <v>90</v>
      </c>
      <c r="E99" s="2">
        <f t="shared" si="3"/>
        <v>100.83045774972537</v>
      </c>
      <c r="F99" s="1">
        <f t="shared" si="2"/>
        <v>3.6999999999999998E-2</v>
      </c>
    </row>
    <row r="100" spans="3:6" x14ac:dyDescent="0.25">
      <c r="C100" s="8">
        <v>75058</v>
      </c>
      <c r="D100" s="1">
        <v>91</v>
      </c>
      <c r="E100" s="2">
        <f t="shared" si="3"/>
        <v>104.5611846864652</v>
      </c>
      <c r="F100" s="1">
        <f t="shared" si="2"/>
        <v>3.6999999999999998E-2</v>
      </c>
    </row>
    <row r="101" spans="3:6" x14ac:dyDescent="0.25">
      <c r="C101" s="8">
        <v>75423</v>
      </c>
      <c r="D101" s="1">
        <v>92</v>
      </c>
      <c r="E101" s="2">
        <f t="shared" si="3"/>
        <v>108.4299485198644</v>
      </c>
      <c r="F101" s="1">
        <f t="shared" si="2"/>
        <v>3.6999999999999998E-2</v>
      </c>
    </row>
    <row r="102" spans="3:6" x14ac:dyDescent="0.25">
      <c r="C102" s="8">
        <v>75788</v>
      </c>
      <c r="D102" s="1">
        <v>93</v>
      </c>
      <c r="E102" s="2">
        <f t="shared" si="3"/>
        <v>112.44185661509937</v>
      </c>
      <c r="F102" s="1">
        <f t="shared" si="2"/>
        <v>3.6999999999999998E-2</v>
      </c>
    </row>
    <row r="103" spans="3:6" x14ac:dyDescent="0.25">
      <c r="C103" s="8">
        <v>76154</v>
      </c>
      <c r="D103" s="1">
        <v>94</v>
      </c>
      <c r="E103" s="2">
        <f t="shared" si="3"/>
        <v>116.60220530985804</v>
      </c>
      <c r="F103" s="1">
        <f t="shared" si="2"/>
        <v>3.6999999999999998E-2</v>
      </c>
    </row>
    <row r="104" spans="3:6" x14ac:dyDescent="0.25">
      <c r="C104" s="8">
        <v>76519</v>
      </c>
      <c r="D104" s="1">
        <v>95</v>
      </c>
      <c r="E104" s="2">
        <f t="shared" si="3"/>
        <v>120.91648690632277</v>
      </c>
      <c r="F104" s="1">
        <f t="shared" si="2"/>
        <v>3.6999999999999998E-2</v>
      </c>
    </row>
    <row r="105" spans="3:6" x14ac:dyDescent="0.25">
      <c r="C105" s="8">
        <v>76884</v>
      </c>
      <c r="D105" s="1">
        <v>96</v>
      </c>
      <c r="E105" s="2">
        <f t="shared" si="3"/>
        <v>125.39039692185671</v>
      </c>
      <c r="F105" s="1">
        <f t="shared" si="2"/>
        <v>3.6999999999999998E-2</v>
      </c>
    </row>
    <row r="106" spans="3:6" x14ac:dyDescent="0.25">
      <c r="C106" s="8">
        <v>77249</v>
      </c>
      <c r="D106" s="1">
        <v>97</v>
      </c>
      <c r="E106" s="2">
        <f t="shared" si="3"/>
        <v>130.02984160796538</v>
      </c>
      <c r="F106" s="1">
        <f t="shared" si="2"/>
        <v>3.6999999999999998E-2</v>
      </c>
    </row>
    <row r="107" spans="3:6" x14ac:dyDescent="0.25">
      <c r="C107" s="8">
        <v>77615</v>
      </c>
      <c r="D107" s="1">
        <v>98</v>
      </c>
      <c r="E107" s="2">
        <f t="shared" si="3"/>
        <v>134.8409457474601</v>
      </c>
      <c r="F107" s="1">
        <f t="shared" si="2"/>
        <v>3.6999999999999998E-2</v>
      </c>
    </row>
    <row r="108" spans="3:6" x14ac:dyDescent="0.25">
      <c r="C108" s="8">
        <v>77980</v>
      </c>
      <c r="D108" s="1">
        <v>99</v>
      </c>
      <c r="E108" s="2">
        <f t="shared" si="3"/>
        <v>139.8300607401161</v>
      </c>
      <c r="F108" s="1">
        <f t="shared" si="2"/>
        <v>3.6999999999999998E-2</v>
      </c>
    </row>
    <row r="109" spans="3:6" x14ac:dyDescent="0.25">
      <c r="C109" s="8">
        <v>78345</v>
      </c>
      <c r="D109" s="1">
        <v>100</v>
      </c>
      <c r="E109" s="2">
        <f t="shared" si="3"/>
        <v>145.00377298750038</v>
      </c>
      <c r="F109" s="1">
        <f t="shared" si="2"/>
        <v>3.6999999999999998E-2</v>
      </c>
    </row>
    <row r="110" spans="3:6" x14ac:dyDescent="0.25">
      <c r="C110" s="8">
        <v>78710</v>
      </c>
      <c r="D110" s="1">
        <v>101</v>
      </c>
      <c r="E110" s="2">
        <f t="shared" si="3"/>
        <v>150.36891258803789</v>
      </c>
      <c r="F110" s="1">
        <f t="shared" si="2"/>
        <v>3.6999999999999998E-2</v>
      </c>
    </row>
    <row r="111" spans="3:6" x14ac:dyDescent="0.25">
      <c r="C111" s="8">
        <v>79076</v>
      </c>
      <c r="D111" s="1">
        <v>102</v>
      </c>
      <c r="E111" s="2">
        <f t="shared" si="3"/>
        <v>155.93256235379528</v>
      </c>
      <c r="F111" s="1">
        <f t="shared" si="2"/>
        <v>3.6999999999999998E-2</v>
      </c>
    </row>
    <row r="112" spans="3:6" x14ac:dyDescent="0.25">
      <c r="C112" s="8">
        <v>79441</v>
      </c>
      <c r="D112" s="1">
        <v>103</v>
      </c>
      <c r="E112" s="2">
        <f t="shared" si="3"/>
        <v>161.70206716088569</v>
      </c>
      <c r="F112" s="1">
        <f t="shared" si="2"/>
        <v>3.6999999999999998E-2</v>
      </c>
    </row>
    <row r="113" spans="3:6" x14ac:dyDescent="0.25">
      <c r="C113" s="8">
        <v>79806</v>
      </c>
      <c r="D113" s="1">
        <v>104</v>
      </c>
      <c r="E113" s="2">
        <f t="shared" si="3"/>
        <v>167.68504364583845</v>
      </c>
      <c r="F113" s="1">
        <f t="shared" si="2"/>
        <v>3.6999999999999998E-2</v>
      </c>
    </row>
    <row r="114" spans="3:6" x14ac:dyDescent="0.25">
      <c r="C114" s="8">
        <v>80171</v>
      </c>
      <c r="D114" s="1">
        <v>105</v>
      </c>
      <c r="E114" s="2">
        <f t="shared" si="3"/>
        <v>173.88939026073444</v>
      </c>
      <c r="F114" s="1">
        <f t="shared" si="2"/>
        <v>3.6999999999999998E-2</v>
      </c>
    </row>
    <row r="115" spans="3:6" x14ac:dyDescent="0.25">
      <c r="C115" s="8">
        <v>80537</v>
      </c>
      <c r="D115" s="1">
        <v>106</v>
      </c>
      <c r="E115" s="2">
        <f t="shared" si="3"/>
        <v>180.3232977003816</v>
      </c>
      <c r="F115" s="1">
        <f t="shared" si="2"/>
        <v>3.6999999999999998E-2</v>
      </c>
    </row>
    <row r="116" spans="3:6" x14ac:dyDescent="0.25">
      <c r="C116" s="8">
        <v>80902</v>
      </c>
      <c r="D116" s="1">
        <v>107</v>
      </c>
      <c r="E116" s="2">
        <f t="shared" si="3"/>
        <v>186.9952597152957</v>
      </c>
      <c r="F116" s="1">
        <f t="shared" si="2"/>
        <v>3.6999999999999998E-2</v>
      </c>
    </row>
    <row r="117" spans="3:6" x14ac:dyDescent="0.25">
      <c r="C117" s="8">
        <v>81267</v>
      </c>
      <c r="D117" s="1">
        <v>108</v>
      </c>
      <c r="E117" s="2">
        <f t="shared" si="3"/>
        <v>193.91408432476163</v>
      </c>
      <c r="F117" s="1">
        <f t="shared" si="2"/>
        <v>3.6999999999999998E-2</v>
      </c>
    </row>
    <row r="118" spans="3:6" x14ac:dyDescent="0.25">
      <c r="C118" s="8">
        <v>81632</v>
      </c>
      <c r="D118" s="1">
        <v>109</v>
      </c>
      <c r="E118" s="2">
        <f t="shared" si="3"/>
        <v>201.08890544477779</v>
      </c>
      <c r="F118" s="1">
        <f t="shared" si="2"/>
        <v>3.6999999999999998E-2</v>
      </c>
    </row>
    <row r="119" spans="3:6" x14ac:dyDescent="0.25">
      <c r="C119" s="8">
        <v>81998</v>
      </c>
      <c r="D119" s="1">
        <v>110</v>
      </c>
      <c r="E119" s="2">
        <f t="shared" si="3"/>
        <v>208.52919494623455</v>
      </c>
      <c r="F119" s="1">
        <f t="shared" si="2"/>
        <v>3.6999999999999998E-2</v>
      </c>
    </row>
    <row r="120" spans="3:6" x14ac:dyDescent="0.25">
      <c r="C120" s="8">
        <v>82363</v>
      </c>
      <c r="D120" s="1">
        <v>111</v>
      </c>
      <c r="E120" s="2">
        <f t="shared" si="3"/>
        <v>216.24477515924522</v>
      </c>
      <c r="F120" s="1">
        <f t="shared" si="2"/>
        <v>3.6999999999999998E-2</v>
      </c>
    </row>
    <row r="121" spans="3:6" x14ac:dyDescent="0.25">
      <c r="C121" s="8">
        <v>82728</v>
      </c>
      <c r="D121" s="1">
        <v>112</v>
      </c>
      <c r="E121" s="2">
        <f t="shared" si="3"/>
        <v>224.24583184013727</v>
      </c>
      <c r="F121" s="1">
        <f t="shared" si="2"/>
        <v>3.6999999999999998E-2</v>
      </c>
    </row>
    <row r="122" spans="3:6" x14ac:dyDescent="0.25">
      <c r="C122" s="8">
        <v>83093</v>
      </c>
      <c r="D122" s="1">
        <v>113</v>
      </c>
      <c r="E122" s="2">
        <f t="shared" si="3"/>
        <v>232.54292761822234</v>
      </c>
      <c r="F122" s="1">
        <f t="shared" si="2"/>
        <v>3.6999999999999998E-2</v>
      </c>
    </row>
    <row r="123" spans="3:6" x14ac:dyDescent="0.25">
      <c r="C123" s="8">
        <v>83459</v>
      </c>
      <c r="D123" s="1">
        <v>114</v>
      </c>
      <c r="E123" s="2">
        <f t="shared" si="3"/>
        <v>241.14701594009654</v>
      </c>
      <c r="F123" s="1">
        <f t="shared" si="2"/>
        <v>3.6999999999999998E-2</v>
      </c>
    </row>
    <row r="124" spans="3:6" x14ac:dyDescent="0.25">
      <c r="C124" s="8">
        <v>83824</v>
      </c>
      <c r="D124" s="1">
        <v>115</v>
      </c>
      <c r="E124" s="2">
        <f t="shared" si="3"/>
        <v>250.06945552988009</v>
      </c>
      <c r="F124" s="1">
        <f t="shared" si="2"/>
        <v>3.6999999999999998E-2</v>
      </c>
    </row>
    <row r="125" spans="3:6" x14ac:dyDescent="0.25">
      <c r="C125" s="8">
        <v>84189</v>
      </c>
      <c r="D125" s="1">
        <v>116</v>
      </c>
      <c r="E125" s="2">
        <f t="shared" si="3"/>
        <v>259.32202538448564</v>
      </c>
      <c r="F125" s="1">
        <f t="shared" si="2"/>
        <v>3.6999999999999998E-2</v>
      </c>
    </row>
    <row r="126" spans="3:6" x14ac:dyDescent="0.25">
      <c r="C126" s="8">
        <v>84554</v>
      </c>
      <c r="D126" s="1">
        <v>117</v>
      </c>
      <c r="E126" s="2">
        <f t="shared" si="3"/>
        <v>268.91694032371157</v>
      </c>
      <c r="F126" s="1">
        <f t="shared" si="2"/>
        <v>3.6999999999999998E-2</v>
      </c>
    </row>
    <row r="127" spans="3:6" x14ac:dyDescent="0.25">
      <c r="C127" s="8">
        <v>84920</v>
      </c>
      <c r="D127" s="1">
        <v>118</v>
      </c>
      <c r="E127" s="2">
        <f t="shared" si="3"/>
        <v>278.86686711568888</v>
      </c>
      <c r="F127" s="1">
        <f t="shared" si="2"/>
        <v>3.6999999999999998E-2</v>
      </c>
    </row>
    <row r="128" spans="3:6" x14ac:dyDescent="0.25">
      <c r="C128" s="8">
        <v>85285</v>
      </c>
      <c r="D128" s="1">
        <v>119</v>
      </c>
      <c r="E128" s="2">
        <f t="shared" si="3"/>
        <v>289.18494119896934</v>
      </c>
      <c r="F128" s="1">
        <f t="shared" si="2"/>
        <v>3.6999999999999998E-2</v>
      </c>
    </row>
    <row r="129" spans="3:6" x14ac:dyDescent="0.25">
      <c r="C129" s="8">
        <v>85650</v>
      </c>
      <c r="D129" s="1">
        <v>120</v>
      </c>
      <c r="E129" s="2">
        <f t="shared" si="3"/>
        <v>299.88478402333118</v>
      </c>
      <c r="F129" s="1">
        <f t="shared" si="2"/>
        <v>3.6999999999999998E-2</v>
      </c>
    </row>
    <row r="130" spans="3:6" x14ac:dyDescent="0.25">
      <c r="C130" s="8">
        <v>86015</v>
      </c>
      <c r="D130" s="1">
        <v>121</v>
      </c>
      <c r="E130" s="2">
        <f t="shared" si="3"/>
        <v>310.98052103219442</v>
      </c>
      <c r="F130" s="1">
        <f t="shared" si="2"/>
        <v>3.6999999999999998E-2</v>
      </c>
    </row>
    <row r="131" spans="3:6" x14ac:dyDescent="0.25">
      <c r="C131" s="8">
        <v>86381</v>
      </c>
      <c r="D131" s="1">
        <v>122</v>
      </c>
      <c r="E131" s="2">
        <f t="shared" si="3"/>
        <v>322.4868003103856</v>
      </c>
      <c r="F131" s="1">
        <f t="shared" si="2"/>
        <v>3.6999999999999998E-2</v>
      </c>
    </row>
    <row r="132" spans="3:6" x14ac:dyDescent="0.25">
      <c r="C132" s="8">
        <v>86746</v>
      </c>
      <c r="D132" s="1">
        <v>123</v>
      </c>
      <c r="E132" s="2">
        <f t="shared" si="3"/>
        <v>334.41881192186986</v>
      </c>
      <c r="F132" s="1">
        <f t="shared" si="2"/>
        <v>3.6999999999999998E-2</v>
      </c>
    </row>
    <row r="133" spans="3:6" x14ac:dyDescent="0.25">
      <c r="C133" s="8">
        <v>87111</v>
      </c>
      <c r="D133" s="1">
        <v>124</v>
      </c>
      <c r="E133" s="2">
        <f t="shared" si="3"/>
        <v>346.79230796297901</v>
      </c>
      <c r="F133" s="1">
        <f t="shared" si="2"/>
        <v>3.6999999999999998E-2</v>
      </c>
    </row>
    <row r="134" spans="3:6" x14ac:dyDescent="0.25">
      <c r="C134" s="8">
        <v>87476</v>
      </c>
      <c r="D134" s="1">
        <v>125</v>
      </c>
      <c r="E134" s="2">
        <f t="shared" si="3"/>
        <v>359.62362335760923</v>
      </c>
      <c r="F134" s="1">
        <f t="shared" si="2"/>
        <v>3.6999999999999998E-2</v>
      </c>
    </row>
    <row r="135" spans="3:6" x14ac:dyDescent="0.25">
      <c r="C135" s="8">
        <v>87842</v>
      </c>
      <c r="D135" s="1">
        <v>126</v>
      </c>
      <c r="E135" s="2">
        <f t="shared" si="3"/>
        <v>372.92969742184073</v>
      </c>
      <c r="F135" s="1">
        <f t="shared" si="2"/>
        <v>3.6999999999999998E-2</v>
      </c>
    </row>
    <row r="136" spans="3:6" x14ac:dyDescent="0.25">
      <c r="C136" s="8">
        <v>88207</v>
      </c>
      <c r="D136" s="1">
        <v>127</v>
      </c>
      <c r="E136" s="2">
        <f t="shared" si="3"/>
        <v>386.72809622644883</v>
      </c>
      <c r="F136" s="1">
        <f t="shared" si="2"/>
        <v>3.6999999999999998E-2</v>
      </c>
    </row>
    <row r="137" spans="3:6" x14ac:dyDescent="0.25">
      <c r="C137" s="8">
        <v>88572</v>
      </c>
      <c r="D137" s="1">
        <v>128</v>
      </c>
      <c r="E137" s="2">
        <f t="shared" si="3"/>
        <v>401.0370357868274</v>
      </c>
      <c r="F137" s="1">
        <f t="shared" si="2"/>
        <v>3.6999999999999998E-2</v>
      </c>
    </row>
    <row r="138" spans="3:6" x14ac:dyDescent="0.25">
      <c r="C138" s="8">
        <v>88937</v>
      </c>
      <c r="D138" s="1">
        <v>129</v>
      </c>
      <c r="E138" s="2">
        <f t="shared" si="3"/>
        <v>415.87540611093999</v>
      </c>
      <c r="F138" s="1">
        <f t="shared" ref="F138:F201" si="4">IF(D138&lt;=yearsinitialgrowth,firstgrowthrate,finalgrowthrate)</f>
        <v>3.6999999999999998E-2</v>
      </c>
    </row>
    <row r="139" spans="3:6" x14ac:dyDescent="0.25">
      <c r="C139" s="8">
        <v>89303</v>
      </c>
      <c r="D139" s="1">
        <v>130</v>
      </c>
      <c r="E139" s="2">
        <f t="shared" si="3"/>
        <v>431.26279613704475</v>
      </c>
      <c r="F139" s="1">
        <f t="shared" si="4"/>
        <v>3.6999999999999998E-2</v>
      </c>
    </row>
    <row r="140" spans="3:6" x14ac:dyDescent="0.25">
      <c r="C140" s="8">
        <v>89668</v>
      </c>
      <c r="D140" s="1">
        <v>131</v>
      </c>
      <c r="E140" s="2">
        <f t="shared" si="3"/>
        <v>447.21951959411535</v>
      </c>
      <c r="F140" s="1">
        <f t="shared" si="4"/>
        <v>3.6999999999999998E-2</v>
      </c>
    </row>
    <row r="141" spans="3:6" x14ac:dyDescent="0.25">
      <c r="C141" s="8">
        <v>90033</v>
      </c>
      <c r="D141" s="1">
        <v>132</v>
      </c>
      <c r="E141" s="2">
        <f t="shared" si="3"/>
        <v>463.76664181909757</v>
      </c>
      <c r="F141" s="1">
        <f t="shared" si="4"/>
        <v>3.6999999999999998E-2</v>
      </c>
    </row>
    <row r="142" spans="3:6" x14ac:dyDescent="0.25">
      <c r="C142" s="8">
        <v>90398</v>
      </c>
      <c r="D142" s="1">
        <v>133</v>
      </c>
      <c r="E142" s="2">
        <f t="shared" ref="E142:E205" si="5">E141*(1+F141)</f>
        <v>480.92600756640417</v>
      </c>
      <c r="F142" s="1">
        <f t="shared" si="4"/>
        <v>3.6999999999999998E-2</v>
      </c>
    </row>
    <row r="143" spans="3:6" x14ac:dyDescent="0.25">
      <c r="C143" s="8">
        <v>90764</v>
      </c>
      <c r="D143" s="1">
        <v>134</v>
      </c>
      <c r="E143" s="2">
        <f t="shared" si="5"/>
        <v>498.72026984636108</v>
      </c>
      <c r="F143" s="1">
        <f t="shared" si="4"/>
        <v>3.6999999999999998E-2</v>
      </c>
    </row>
    <row r="144" spans="3:6" x14ac:dyDescent="0.25">
      <c r="C144" s="8">
        <v>91129</v>
      </c>
      <c r="D144" s="1">
        <v>135</v>
      </c>
      <c r="E144" s="2">
        <f t="shared" si="5"/>
        <v>517.17291983067639</v>
      </c>
      <c r="F144" s="1">
        <f t="shared" si="4"/>
        <v>3.6999999999999998E-2</v>
      </c>
    </row>
    <row r="145" spans="3:6" x14ac:dyDescent="0.25">
      <c r="C145" s="8">
        <v>91494</v>
      </c>
      <c r="D145" s="1">
        <v>136</v>
      </c>
      <c r="E145" s="2">
        <f t="shared" si="5"/>
        <v>536.30831786441138</v>
      </c>
      <c r="F145" s="1">
        <f t="shared" si="4"/>
        <v>3.6999999999999998E-2</v>
      </c>
    </row>
    <row r="146" spans="3:6" x14ac:dyDescent="0.25">
      <c r="C146" s="8">
        <v>91859</v>
      </c>
      <c r="D146" s="1">
        <v>137</v>
      </c>
      <c r="E146" s="2">
        <f t="shared" si="5"/>
        <v>556.15172562539453</v>
      </c>
      <c r="F146" s="1">
        <f t="shared" si="4"/>
        <v>3.6999999999999998E-2</v>
      </c>
    </row>
    <row r="147" spans="3:6" x14ac:dyDescent="0.25">
      <c r="C147" s="8">
        <v>92225</v>
      </c>
      <c r="D147" s="1">
        <v>138</v>
      </c>
      <c r="E147" s="2">
        <f t="shared" si="5"/>
        <v>576.72933947353408</v>
      </c>
      <c r="F147" s="1">
        <f t="shared" si="4"/>
        <v>3.6999999999999998E-2</v>
      </c>
    </row>
    <row r="148" spans="3:6" x14ac:dyDescent="0.25">
      <c r="C148" s="8">
        <v>92590</v>
      </c>
      <c r="D148" s="1">
        <v>139</v>
      </c>
      <c r="E148" s="2">
        <f t="shared" si="5"/>
        <v>598.06832503405485</v>
      </c>
      <c r="F148" s="1">
        <f t="shared" si="4"/>
        <v>3.6999999999999998E-2</v>
      </c>
    </row>
    <row r="149" spans="3:6" x14ac:dyDescent="0.25">
      <c r="C149" s="8">
        <v>92955</v>
      </c>
      <c r="D149" s="1">
        <v>140</v>
      </c>
      <c r="E149" s="2">
        <f t="shared" si="5"/>
        <v>620.19685306031488</v>
      </c>
      <c r="F149" s="1">
        <f t="shared" si="4"/>
        <v>3.6999999999999998E-2</v>
      </c>
    </row>
    <row r="150" spans="3:6" x14ac:dyDescent="0.25">
      <c r="C150" s="8">
        <v>93320</v>
      </c>
      <c r="D150" s="1">
        <v>141</v>
      </c>
      <c r="E150" s="2">
        <f t="shared" si="5"/>
        <v>643.1441366235465</v>
      </c>
      <c r="F150" s="1">
        <f t="shared" si="4"/>
        <v>3.6999999999999998E-2</v>
      </c>
    </row>
    <row r="151" spans="3:6" x14ac:dyDescent="0.25">
      <c r="C151" s="8">
        <v>93686</v>
      </c>
      <c r="D151" s="1">
        <v>142</v>
      </c>
      <c r="E151" s="2">
        <f t="shared" si="5"/>
        <v>666.94046967861766</v>
      </c>
      <c r="F151" s="1">
        <f t="shared" si="4"/>
        <v>3.6999999999999998E-2</v>
      </c>
    </row>
    <row r="152" spans="3:6" x14ac:dyDescent="0.25">
      <c r="C152" s="8">
        <v>94051</v>
      </c>
      <c r="D152" s="1">
        <v>143</v>
      </c>
      <c r="E152" s="2">
        <f t="shared" si="5"/>
        <v>691.6172670567264</v>
      </c>
      <c r="F152" s="1">
        <f t="shared" si="4"/>
        <v>3.6999999999999998E-2</v>
      </c>
    </row>
    <row r="153" spans="3:6" x14ac:dyDescent="0.25">
      <c r="C153" s="8">
        <v>94416</v>
      </c>
      <c r="D153" s="1">
        <v>144</v>
      </c>
      <c r="E153" s="2">
        <f t="shared" si="5"/>
        <v>717.20710593782519</v>
      </c>
      <c r="F153" s="1">
        <f t="shared" si="4"/>
        <v>3.6999999999999998E-2</v>
      </c>
    </row>
    <row r="154" spans="3:6" x14ac:dyDescent="0.25">
      <c r="C154" s="8">
        <v>94781</v>
      </c>
      <c r="D154" s="1">
        <v>145</v>
      </c>
      <c r="E154" s="2">
        <f t="shared" si="5"/>
        <v>743.74376885752463</v>
      </c>
      <c r="F154" s="1">
        <f t="shared" si="4"/>
        <v>3.6999999999999998E-2</v>
      </c>
    </row>
    <row r="155" spans="3:6" x14ac:dyDescent="0.25">
      <c r="C155" s="8">
        <v>95147</v>
      </c>
      <c r="D155" s="1">
        <v>146</v>
      </c>
      <c r="E155" s="2">
        <f t="shared" si="5"/>
        <v>771.26228830525304</v>
      </c>
      <c r="F155" s="1">
        <f t="shared" si="4"/>
        <v>3.6999999999999998E-2</v>
      </c>
    </row>
    <row r="156" spans="3:6" x14ac:dyDescent="0.25">
      <c r="C156" s="8">
        <v>95512</v>
      </c>
      <c r="D156" s="1">
        <v>147</v>
      </c>
      <c r="E156" s="2">
        <f t="shared" si="5"/>
        <v>799.79899297254735</v>
      </c>
      <c r="F156" s="1">
        <f t="shared" si="4"/>
        <v>3.6999999999999998E-2</v>
      </c>
    </row>
    <row r="157" spans="3:6" x14ac:dyDescent="0.25">
      <c r="C157" s="8">
        <v>95877</v>
      </c>
      <c r="D157" s="1">
        <v>148</v>
      </c>
      <c r="E157" s="2">
        <f t="shared" si="5"/>
        <v>829.3915557125315</v>
      </c>
      <c r="F157" s="1">
        <f t="shared" si="4"/>
        <v>3.6999999999999998E-2</v>
      </c>
    </row>
    <row r="158" spans="3:6" x14ac:dyDescent="0.25">
      <c r="C158" s="8">
        <v>96242</v>
      </c>
      <c r="D158" s="1">
        <v>149</v>
      </c>
      <c r="E158" s="2">
        <f t="shared" si="5"/>
        <v>860.07904327389508</v>
      </c>
      <c r="F158" s="1">
        <f t="shared" si="4"/>
        <v>3.6999999999999998E-2</v>
      </c>
    </row>
    <row r="159" spans="3:6" x14ac:dyDescent="0.25">
      <c r="C159" s="8">
        <v>96608</v>
      </c>
      <c r="D159" s="1">
        <v>150</v>
      </c>
      <c r="E159" s="2">
        <f t="shared" si="5"/>
        <v>891.90196787502919</v>
      </c>
      <c r="F159" s="1">
        <f t="shared" si="4"/>
        <v>3.6999999999999998E-2</v>
      </c>
    </row>
    <row r="160" spans="3:6" x14ac:dyDescent="0.25">
      <c r="C160" s="8">
        <v>96973</v>
      </c>
      <c r="D160" s="1">
        <v>151</v>
      </c>
      <c r="E160" s="2">
        <f t="shared" si="5"/>
        <v>924.90234068640518</v>
      </c>
      <c r="F160" s="1">
        <f t="shared" si="4"/>
        <v>3.6999999999999998E-2</v>
      </c>
    </row>
    <row r="161" spans="3:6" x14ac:dyDescent="0.25">
      <c r="C161" s="8">
        <v>97338</v>
      </c>
      <c r="D161" s="1">
        <v>152</v>
      </c>
      <c r="E161" s="2">
        <f t="shared" si="5"/>
        <v>959.12372729180208</v>
      </c>
      <c r="F161" s="1">
        <f t="shared" si="4"/>
        <v>3.6999999999999998E-2</v>
      </c>
    </row>
    <row r="162" spans="3:6" x14ac:dyDescent="0.25">
      <c r="C162" s="8">
        <v>97703</v>
      </c>
      <c r="D162" s="1">
        <v>153</v>
      </c>
      <c r="E162" s="2">
        <f t="shared" si="5"/>
        <v>994.61130520159873</v>
      </c>
      <c r="F162" s="1">
        <f t="shared" si="4"/>
        <v>3.6999999999999998E-2</v>
      </c>
    </row>
    <row r="163" spans="3:6" x14ac:dyDescent="0.25">
      <c r="C163" s="8">
        <v>98069</v>
      </c>
      <c r="D163" s="1">
        <v>154</v>
      </c>
      <c r="E163" s="2">
        <f t="shared" si="5"/>
        <v>1031.4119234940579</v>
      </c>
      <c r="F163" s="1">
        <f t="shared" si="4"/>
        <v>3.6999999999999998E-2</v>
      </c>
    </row>
    <row r="164" spans="3:6" x14ac:dyDescent="0.25">
      <c r="C164" s="8">
        <v>98434</v>
      </c>
      <c r="D164" s="1">
        <v>155</v>
      </c>
      <c r="E164" s="2">
        <f t="shared" si="5"/>
        <v>1069.574164663338</v>
      </c>
      <c r="F164" s="1">
        <f t="shared" si="4"/>
        <v>3.6999999999999998E-2</v>
      </c>
    </row>
    <row r="165" spans="3:6" x14ac:dyDescent="0.25">
      <c r="C165" s="8">
        <v>98799</v>
      </c>
      <c r="D165" s="1">
        <v>156</v>
      </c>
      <c r="E165" s="2">
        <f t="shared" si="5"/>
        <v>1109.1484087558815</v>
      </c>
      <c r="F165" s="1">
        <f t="shared" si="4"/>
        <v>3.6999999999999998E-2</v>
      </c>
    </row>
    <row r="166" spans="3:6" x14ac:dyDescent="0.25">
      <c r="C166" s="8">
        <v>99164</v>
      </c>
      <c r="D166" s="1">
        <v>157</v>
      </c>
      <c r="E166" s="2">
        <f t="shared" si="5"/>
        <v>1150.1868998798491</v>
      </c>
      <c r="F166" s="1">
        <f t="shared" si="4"/>
        <v>3.6999999999999998E-2</v>
      </c>
    </row>
    <row r="167" spans="3:6" x14ac:dyDescent="0.25">
      <c r="C167" s="8">
        <v>99530</v>
      </c>
      <c r="D167" s="1">
        <v>158</v>
      </c>
      <c r="E167" s="2">
        <f t="shared" si="5"/>
        <v>1192.7438151754034</v>
      </c>
      <c r="F167" s="1">
        <f t="shared" si="4"/>
        <v>3.6999999999999998E-2</v>
      </c>
    </row>
    <row r="168" spans="3:6" x14ac:dyDescent="0.25">
      <c r="C168" s="8">
        <v>99895</v>
      </c>
      <c r="D168" s="1">
        <v>159</v>
      </c>
      <c r="E168" s="2">
        <f t="shared" si="5"/>
        <v>1236.8753363368933</v>
      </c>
      <c r="F168" s="1">
        <f t="shared" si="4"/>
        <v>3.6999999999999998E-2</v>
      </c>
    </row>
    <row r="169" spans="3:6" x14ac:dyDescent="0.25">
      <c r="C169" s="8">
        <v>100260</v>
      </c>
      <c r="D169" s="1">
        <v>160</v>
      </c>
      <c r="E169" s="2">
        <f t="shared" si="5"/>
        <v>1282.6397237813583</v>
      </c>
      <c r="F169" s="1">
        <f t="shared" si="4"/>
        <v>3.6999999999999998E-2</v>
      </c>
    </row>
    <row r="170" spans="3:6" x14ac:dyDescent="0.25">
      <c r="C170" s="8">
        <v>100625</v>
      </c>
      <c r="D170" s="1">
        <v>161</v>
      </c>
      <c r="E170" s="2">
        <f t="shared" si="5"/>
        <v>1330.0973935612685</v>
      </c>
      <c r="F170" s="1">
        <f t="shared" si="4"/>
        <v>3.6999999999999998E-2</v>
      </c>
    </row>
    <row r="171" spans="3:6" x14ac:dyDescent="0.25">
      <c r="C171" s="8">
        <v>100991</v>
      </c>
      <c r="D171" s="1">
        <v>162</v>
      </c>
      <c r="E171" s="2">
        <f t="shared" si="5"/>
        <v>1379.3109971230353</v>
      </c>
      <c r="F171" s="1">
        <f t="shared" si="4"/>
        <v>3.6999999999999998E-2</v>
      </c>
    </row>
    <row r="172" spans="3:6" x14ac:dyDescent="0.25">
      <c r="C172" s="8">
        <v>101356</v>
      </c>
      <c r="D172" s="1">
        <v>163</v>
      </c>
      <c r="E172" s="2">
        <f t="shared" si="5"/>
        <v>1430.3455040165875</v>
      </c>
      <c r="F172" s="1">
        <f t="shared" si="4"/>
        <v>3.6999999999999998E-2</v>
      </c>
    </row>
    <row r="173" spans="3:6" x14ac:dyDescent="0.25">
      <c r="C173" s="8">
        <v>101721</v>
      </c>
      <c r="D173" s="1">
        <v>164</v>
      </c>
      <c r="E173" s="2">
        <f t="shared" si="5"/>
        <v>1483.2682876652011</v>
      </c>
      <c r="F173" s="1">
        <f t="shared" si="4"/>
        <v>3.6999999999999998E-2</v>
      </c>
    </row>
    <row r="174" spans="3:6" x14ac:dyDescent="0.25">
      <c r="C174" s="8">
        <v>102086</v>
      </c>
      <c r="D174" s="1">
        <v>165</v>
      </c>
      <c r="E174" s="2">
        <f t="shared" si="5"/>
        <v>1538.1492143088135</v>
      </c>
      <c r="F174" s="1">
        <f t="shared" si="4"/>
        <v>3.6999999999999998E-2</v>
      </c>
    </row>
    <row r="175" spans="3:6" x14ac:dyDescent="0.25">
      <c r="C175" s="8">
        <v>102452</v>
      </c>
      <c r="D175" s="1">
        <v>166</v>
      </c>
      <c r="E175" s="2">
        <f t="shared" si="5"/>
        <v>1595.0607352382394</v>
      </c>
      <c r="F175" s="1">
        <f t="shared" si="4"/>
        <v>3.6999999999999998E-2</v>
      </c>
    </row>
    <row r="176" spans="3:6" x14ac:dyDescent="0.25">
      <c r="C176" s="8">
        <v>102817</v>
      </c>
      <c r="D176" s="1">
        <v>167</v>
      </c>
      <c r="E176" s="2">
        <f t="shared" si="5"/>
        <v>1654.0779824420542</v>
      </c>
      <c r="F176" s="1">
        <f t="shared" si="4"/>
        <v>3.6999999999999998E-2</v>
      </c>
    </row>
    <row r="177" spans="3:6" x14ac:dyDescent="0.25">
      <c r="C177" s="8">
        <v>103182</v>
      </c>
      <c r="D177" s="1">
        <v>168</v>
      </c>
      <c r="E177" s="2">
        <f t="shared" si="5"/>
        <v>1715.2788677924102</v>
      </c>
      <c r="F177" s="1">
        <f t="shared" si="4"/>
        <v>3.6999999999999998E-2</v>
      </c>
    </row>
    <row r="178" spans="3:6" x14ac:dyDescent="0.25">
      <c r="C178" s="8">
        <v>103547</v>
      </c>
      <c r="D178" s="1">
        <v>169</v>
      </c>
      <c r="E178" s="2">
        <f t="shared" si="5"/>
        <v>1778.7441859007292</v>
      </c>
      <c r="F178" s="1">
        <f t="shared" si="4"/>
        <v>3.6999999999999998E-2</v>
      </c>
    </row>
    <row r="179" spans="3:6" x14ac:dyDescent="0.25">
      <c r="C179" s="8">
        <v>103913</v>
      </c>
      <c r="D179" s="1">
        <v>170</v>
      </c>
      <c r="E179" s="2">
        <f t="shared" si="5"/>
        <v>1844.5577207790561</v>
      </c>
      <c r="F179" s="1">
        <f t="shared" si="4"/>
        <v>3.6999999999999998E-2</v>
      </c>
    </row>
    <row r="180" spans="3:6" x14ac:dyDescent="0.25">
      <c r="C180" s="8">
        <v>104278</v>
      </c>
      <c r="D180" s="1">
        <v>171</v>
      </c>
      <c r="E180" s="2">
        <f t="shared" si="5"/>
        <v>1912.8063564478812</v>
      </c>
      <c r="F180" s="1">
        <f t="shared" si="4"/>
        <v>3.6999999999999998E-2</v>
      </c>
    </row>
    <row r="181" spans="3:6" x14ac:dyDescent="0.25">
      <c r="C181" s="8">
        <v>104643</v>
      </c>
      <c r="D181" s="1">
        <v>172</v>
      </c>
      <c r="E181" s="2">
        <f t="shared" si="5"/>
        <v>1983.5801916364526</v>
      </c>
      <c r="F181" s="1">
        <f t="shared" si="4"/>
        <v>3.6999999999999998E-2</v>
      </c>
    </row>
    <row r="182" spans="3:6" x14ac:dyDescent="0.25">
      <c r="C182" s="8">
        <v>105008</v>
      </c>
      <c r="D182" s="1">
        <v>173</v>
      </c>
      <c r="E182" s="2">
        <f t="shared" si="5"/>
        <v>2056.9726587270011</v>
      </c>
      <c r="F182" s="1">
        <f t="shared" si="4"/>
        <v>3.6999999999999998E-2</v>
      </c>
    </row>
    <row r="183" spans="3:6" x14ac:dyDescent="0.25">
      <c r="C183" s="8">
        <v>105374</v>
      </c>
      <c r="D183" s="1">
        <v>174</v>
      </c>
      <c r="E183" s="2">
        <f t="shared" si="5"/>
        <v>2133.0806470999</v>
      </c>
      <c r="F183" s="1">
        <f t="shared" si="4"/>
        <v>3.6999999999999998E-2</v>
      </c>
    </row>
    <row r="184" spans="3:6" x14ac:dyDescent="0.25">
      <c r="C184" s="8">
        <v>105739</v>
      </c>
      <c r="D184" s="1">
        <v>175</v>
      </c>
      <c r="E184" s="2">
        <f t="shared" si="5"/>
        <v>2212.004631042596</v>
      </c>
      <c r="F184" s="1">
        <f t="shared" si="4"/>
        <v>3.6999999999999998E-2</v>
      </c>
    </row>
    <row r="185" spans="3:6" x14ac:dyDescent="0.25">
      <c r="C185" s="8">
        <v>106104</v>
      </c>
      <c r="D185" s="1">
        <v>176</v>
      </c>
      <c r="E185" s="2">
        <f t="shared" si="5"/>
        <v>2293.8488023911718</v>
      </c>
      <c r="F185" s="1">
        <f t="shared" si="4"/>
        <v>3.6999999999999998E-2</v>
      </c>
    </row>
    <row r="186" spans="3:6" x14ac:dyDescent="0.25">
      <c r="C186" s="8">
        <v>106469</v>
      </c>
      <c r="D186" s="1">
        <v>177</v>
      </c>
      <c r="E186" s="2">
        <f t="shared" si="5"/>
        <v>2378.7212080796448</v>
      </c>
      <c r="F186" s="1">
        <f t="shared" si="4"/>
        <v>3.6999999999999998E-2</v>
      </c>
    </row>
    <row r="187" spans="3:6" x14ac:dyDescent="0.25">
      <c r="C187" s="8">
        <v>106835</v>
      </c>
      <c r="D187" s="1">
        <v>178</v>
      </c>
      <c r="E187" s="2">
        <f t="shared" si="5"/>
        <v>2466.7338927785913</v>
      </c>
      <c r="F187" s="1">
        <f t="shared" si="4"/>
        <v>3.6999999999999998E-2</v>
      </c>
    </row>
    <row r="188" spans="3:6" x14ac:dyDescent="0.25">
      <c r="C188" s="8">
        <v>107200</v>
      </c>
      <c r="D188" s="1">
        <v>179</v>
      </c>
      <c r="E188" s="2">
        <f t="shared" si="5"/>
        <v>2558.0030468113991</v>
      </c>
      <c r="F188" s="1">
        <f t="shared" si="4"/>
        <v>3.6999999999999998E-2</v>
      </c>
    </row>
    <row r="189" spans="3:6" x14ac:dyDescent="0.25">
      <c r="C189" s="8">
        <v>107565</v>
      </c>
      <c r="D189" s="1">
        <v>180</v>
      </c>
      <c r="E189" s="2">
        <f t="shared" si="5"/>
        <v>2652.6491595434209</v>
      </c>
      <c r="F189" s="1">
        <f t="shared" si="4"/>
        <v>3.6999999999999998E-2</v>
      </c>
    </row>
    <row r="190" spans="3:6" x14ac:dyDescent="0.25">
      <c r="C190" s="8">
        <v>107930</v>
      </c>
      <c r="D190" s="1">
        <v>181</v>
      </c>
      <c r="E190" s="2">
        <f t="shared" si="5"/>
        <v>2750.7971784465271</v>
      </c>
      <c r="F190" s="1">
        <f t="shared" si="4"/>
        <v>3.6999999999999998E-2</v>
      </c>
    </row>
    <row r="191" spans="3:6" x14ac:dyDescent="0.25">
      <c r="C191" s="8">
        <v>108296</v>
      </c>
      <c r="D191" s="1">
        <v>182</v>
      </c>
      <c r="E191" s="2">
        <f t="shared" si="5"/>
        <v>2852.5766740490485</v>
      </c>
      <c r="F191" s="1">
        <f t="shared" si="4"/>
        <v>3.6999999999999998E-2</v>
      </c>
    </row>
    <row r="192" spans="3:6" x14ac:dyDescent="0.25">
      <c r="C192" s="8">
        <v>108661</v>
      </c>
      <c r="D192" s="1">
        <v>183</v>
      </c>
      <c r="E192" s="2">
        <f t="shared" si="5"/>
        <v>2958.1220109888632</v>
      </c>
      <c r="F192" s="1">
        <f t="shared" si="4"/>
        <v>3.6999999999999998E-2</v>
      </c>
    </row>
    <row r="193" spans="3:6" x14ac:dyDescent="0.25">
      <c r="C193" s="8">
        <v>109026</v>
      </c>
      <c r="D193" s="1">
        <v>184</v>
      </c>
      <c r="E193" s="2">
        <f t="shared" si="5"/>
        <v>3067.5725253954511</v>
      </c>
      <c r="F193" s="1">
        <f t="shared" si="4"/>
        <v>3.6999999999999998E-2</v>
      </c>
    </row>
    <row r="194" spans="3:6" x14ac:dyDescent="0.25">
      <c r="C194" s="8">
        <v>109391</v>
      </c>
      <c r="D194" s="1">
        <v>185</v>
      </c>
      <c r="E194" s="2">
        <f t="shared" si="5"/>
        <v>3181.0727088350827</v>
      </c>
      <c r="F194" s="1">
        <f t="shared" si="4"/>
        <v>3.6999999999999998E-2</v>
      </c>
    </row>
    <row r="195" spans="3:6" x14ac:dyDescent="0.25">
      <c r="C195" s="8">
        <v>109756</v>
      </c>
      <c r="D195" s="1">
        <v>186</v>
      </c>
      <c r="E195" s="2">
        <f t="shared" si="5"/>
        <v>3298.7723990619807</v>
      </c>
      <c r="F195" s="1">
        <f t="shared" si="4"/>
        <v>3.6999999999999998E-2</v>
      </c>
    </row>
    <row r="196" spans="3:6" x14ac:dyDescent="0.25">
      <c r="C196" s="8">
        <v>110121</v>
      </c>
      <c r="D196" s="1">
        <v>187</v>
      </c>
      <c r="E196" s="2">
        <f t="shared" si="5"/>
        <v>3420.8269778272738</v>
      </c>
      <c r="F196" s="1">
        <f t="shared" si="4"/>
        <v>3.6999999999999998E-2</v>
      </c>
    </row>
    <row r="197" spans="3:6" x14ac:dyDescent="0.25">
      <c r="C197" s="8">
        <v>110486</v>
      </c>
      <c r="D197" s="1">
        <v>188</v>
      </c>
      <c r="E197" s="2">
        <f t="shared" si="5"/>
        <v>3547.3975760068829</v>
      </c>
      <c r="F197" s="1">
        <f t="shared" si="4"/>
        <v>3.6999999999999998E-2</v>
      </c>
    </row>
    <row r="198" spans="3:6" x14ac:dyDescent="0.25">
      <c r="C198" s="8">
        <v>110851</v>
      </c>
      <c r="D198" s="1">
        <v>189</v>
      </c>
      <c r="E198" s="2">
        <f t="shared" si="5"/>
        <v>3678.6512863191374</v>
      </c>
      <c r="F198" s="1">
        <f t="shared" si="4"/>
        <v>3.6999999999999998E-2</v>
      </c>
    </row>
    <row r="199" spans="3:6" x14ac:dyDescent="0.25">
      <c r="C199" s="8">
        <v>111217</v>
      </c>
      <c r="D199" s="1">
        <v>190</v>
      </c>
      <c r="E199" s="2">
        <f t="shared" si="5"/>
        <v>3814.7613839129453</v>
      </c>
      <c r="F199" s="1">
        <f t="shared" si="4"/>
        <v>3.6999999999999998E-2</v>
      </c>
    </row>
    <row r="200" spans="3:6" x14ac:dyDescent="0.25">
      <c r="C200" s="8">
        <v>111582</v>
      </c>
      <c r="D200" s="1">
        <v>191</v>
      </c>
      <c r="E200" s="2">
        <f t="shared" si="5"/>
        <v>3955.9075551177239</v>
      </c>
      <c r="F200" s="1">
        <f t="shared" si="4"/>
        <v>3.6999999999999998E-2</v>
      </c>
    </row>
    <row r="201" spans="3:6" x14ac:dyDescent="0.25">
      <c r="C201" s="8">
        <v>111947</v>
      </c>
      <c r="D201" s="1">
        <v>192</v>
      </c>
      <c r="E201" s="2">
        <f t="shared" si="5"/>
        <v>4102.2761346570796</v>
      </c>
      <c r="F201" s="1">
        <f t="shared" si="4"/>
        <v>3.6999999999999998E-2</v>
      </c>
    </row>
    <row r="202" spans="3:6" x14ac:dyDescent="0.25">
      <c r="C202" s="8">
        <v>112312</v>
      </c>
      <c r="D202" s="1">
        <v>193</v>
      </c>
      <c r="E202" s="2">
        <f t="shared" si="5"/>
        <v>4254.0603516393912</v>
      </c>
      <c r="F202" s="1">
        <f t="shared" ref="F202:F259" si="6">IF(D202&lt;=yearsinitialgrowth,firstgrowthrate,finalgrowthrate)</f>
        <v>3.6999999999999998E-2</v>
      </c>
    </row>
    <row r="203" spans="3:6" x14ac:dyDescent="0.25">
      <c r="C203" s="8">
        <v>112678</v>
      </c>
      <c r="D203" s="1">
        <v>194</v>
      </c>
      <c r="E203" s="2">
        <f t="shared" si="5"/>
        <v>4411.4605846500481</v>
      </c>
      <c r="F203" s="1">
        <f t="shared" si="6"/>
        <v>3.6999999999999998E-2</v>
      </c>
    </row>
    <row r="204" spans="3:6" x14ac:dyDescent="0.25">
      <c r="C204" s="8">
        <v>113043</v>
      </c>
      <c r="D204" s="1">
        <v>195</v>
      </c>
      <c r="E204" s="2">
        <f t="shared" si="5"/>
        <v>4574.6846262820991</v>
      </c>
      <c r="F204" s="1">
        <f t="shared" si="6"/>
        <v>3.6999999999999998E-2</v>
      </c>
    </row>
    <row r="205" spans="3:6" x14ac:dyDescent="0.25">
      <c r="C205" s="8">
        <v>113408</v>
      </c>
      <c r="D205" s="1">
        <v>196</v>
      </c>
      <c r="E205" s="2">
        <f t="shared" si="5"/>
        <v>4743.9479574545367</v>
      </c>
      <c r="F205" s="1">
        <f t="shared" si="6"/>
        <v>3.6999999999999998E-2</v>
      </c>
    </row>
    <row r="206" spans="3:6" x14ac:dyDescent="0.25">
      <c r="C206" s="8">
        <v>113773</v>
      </c>
      <c r="D206" s="1">
        <v>197</v>
      </c>
      <c r="E206" s="2">
        <f t="shared" ref="E206:E259" si="7">E205*(1+F205)</f>
        <v>4919.4740318803542</v>
      </c>
      <c r="F206" s="1">
        <f t="shared" si="6"/>
        <v>3.6999999999999998E-2</v>
      </c>
    </row>
    <row r="207" spans="3:6" x14ac:dyDescent="0.25">
      <c r="C207" s="8">
        <v>114139</v>
      </c>
      <c r="D207" s="1">
        <v>198</v>
      </c>
      <c r="E207" s="2">
        <f t="shared" si="7"/>
        <v>5101.4945710599268</v>
      </c>
      <c r="F207" s="1">
        <f t="shared" si="6"/>
        <v>3.6999999999999998E-2</v>
      </c>
    </row>
    <row r="208" spans="3:6" x14ac:dyDescent="0.25">
      <c r="C208" s="8">
        <v>114504</v>
      </c>
      <c r="D208" s="1">
        <v>199</v>
      </c>
      <c r="E208" s="2">
        <f t="shared" si="7"/>
        <v>5290.2498701891436</v>
      </c>
      <c r="F208" s="1">
        <f t="shared" si="6"/>
        <v>3.6999999999999998E-2</v>
      </c>
    </row>
    <row r="209" spans="3:6" x14ac:dyDescent="0.25">
      <c r="C209" s="8">
        <v>114869</v>
      </c>
      <c r="D209" s="1">
        <v>200</v>
      </c>
      <c r="E209" s="2">
        <f t="shared" si="7"/>
        <v>5485.9891153861417</v>
      </c>
      <c r="F209" s="1">
        <f t="shared" si="6"/>
        <v>3.6999999999999998E-2</v>
      </c>
    </row>
    <row r="210" spans="3:6" x14ac:dyDescent="0.25">
      <c r="C210" s="8">
        <v>115234</v>
      </c>
      <c r="D210" s="1">
        <v>201</v>
      </c>
      <c r="E210" s="2">
        <f t="shared" si="7"/>
        <v>5688.9707126554285</v>
      </c>
      <c r="F210" s="1">
        <f t="shared" si="6"/>
        <v>3.6999999999999998E-2</v>
      </c>
    </row>
    <row r="211" spans="3:6" x14ac:dyDescent="0.25">
      <c r="C211" s="8">
        <v>115600</v>
      </c>
      <c r="D211" s="1">
        <v>202</v>
      </c>
      <c r="E211" s="2">
        <f t="shared" si="7"/>
        <v>5899.4626290236793</v>
      </c>
      <c r="F211" s="1">
        <f t="shared" si="6"/>
        <v>3.6999999999999998E-2</v>
      </c>
    </row>
    <row r="212" spans="3:6" x14ac:dyDescent="0.25">
      <c r="C212" s="8">
        <v>115965</v>
      </c>
      <c r="D212" s="1">
        <v>203</v>
      </c>
      <c r="E212" s="2">
        <f t="shared" si="7"/>
        <v>6117.7427462975547</v>
      </c>
      <c r="F212" s="1">
        <f t="shared" si="6"/>
        <v>3.6999999999999998E-2</v>
      </c>
    </row>
    <row r="213" spans="3:6" x14ac:dyDescent="0.25">
      <c r="C213" s="8">
        <v>116330</v>
      </c>
      <c r="D213" s="1">
        <v>204</v>
      </c>
      <c r="E213" s="2">
        <f t="shared" si="7"/>
        <v>6344.099227910564</v>
      </c>
      <c r="F213" s="1">
        <f t="shared" si="6"/>
        <v>3.6999999999999998E-2</v>
      </c>
    </row>
    <row r="214" spans="3:6" x14ac:dyDescent="0.25">
      <c r="C214" s="8">
        <v>116695</v>
      </c>
      <c r="D214" s="1">
        <v>205</v>
      </c>
      <c r="E214" s="2">
        <f t="shared" si="7"/>
        <v>6578.8308993432547</v>
      </c>
      <c r="F214" s="1">
        <f t="shared" si="6"/>
        <v>3.6999999999999998E-2</v>
      </c>
    </row>
    <row r="215" spans="3:6" x14ac:dyDescent="0.25">
      <c r="C215" s="8">
        <v>117061</v>
      </c>
      <c r="D215" s="1">
        <v>206</v>
      </c>
      <c r="E215" s="2">
        <f t="shared" si="7"/>
        <v>6822.2476426189551</v>
      </c>
      <c r="F215" s="1">
        <f t="shared" si="6"/>
        <v>3.6999999999999998E-2</v>
      </c>
    </row>
    <row r="216" spans="3:6" x14ac:dyDescent="0.25">
      <c r="C216" s="8">
        <v>117426</v>
      </c>
      <c r="D216" s="1">
        <v>207</v>
      </c>
      <c r="E216" s="2">
        <f t="shared" si="7"/>
        <v>7074.6708053958555</v>
      </c>
      <c r="F216" s="1">
        <f t="shared" si="6"/>
        <v>3.6999999999999998E-2</v>
      </c>
    </row>
    <row r="217" spans="3:6" x14ac:dyDescent="0.25">
      <c r="C217" s="8">
        <v>117791</v>
      </c>
      <c r="D217" s="1">
        <v>208</v>
      </c>
      <c r="E217" s="2">
        <f t="shared" si="7"/>
        <v>7336.4336251955019</v>
      </c>
      <c r="F217" s="1">
        <f t="shared" si="6"/>
        <v>3.6999999999999998E-2</v>
      </c>
    </row>
    <row r="218" spans="3:6" x14ac:dyDescent="0.25">
      <c r="C218" s="8">
        <v>118156</v>
      </c>
      <c r="D218" s="1">
        <v>209</v>
      </c>
      <c r="E218" s="2">
        <f t="shared" si="7"/>
        <v>7607.8816693277349</v>
      </c>
      <c r="F218" s="1">
        <f t="shared" si="6"/>
        <v>3.6999999999999998E-2</v>
      </c>
    </row>
    <row r="219" spans="3:6" x14ac:dyDescent="0.25">
      <c r="C219" s="8">
        <v>118522</v>
      </c>
      <c r="D219" s="1">
        <v>210</v>
      </c>
      <c r="E219" s="2">
        <f t="shared" si="7"/>
        <v>7889.3732910928602</v>
      </c>
      <c r="F219" s="1">
        <f t="shared" si="6"/>
        <v>3.6999999999999998E-2</v>
      </c>
    </row>
    <row r="220" spans="3:6" x14ac:dyDescent="0.25">
      <c r="C220" s="8">
        <v>118887</v>
      </c>
      <c r="D220" s="1">
        <v>211</v>
      </c>
      <c r="E220" s="2">
        <f t="shared" si="7"/>
        <v>8181.2801028632957</v>
      </c>
      <c r="F220" s="1">
        <f t="shared" si="6"/>
        <v>3.6999999999999998E-2</v>
      </c>
    </row>
    <row r="221" spans="3:6" x14ac:dyDescent="0.25">
      <c r="C221" s="8">
        <v>119252</v>
      </c>
      <c r="D221" s="1">
        <v>212</v>
      </c>
      <c r="E221" s="2">
        <f t="shared" si="7"/>
        <v>8483.9874666692376</v>
      </c>
      <c r="F221" s="1">
        <f t="shared" si="6"/>
        <v>3.6999999999999998E-2</v>
      </c>
    </row>
    <row r="222" spans="3:6" x14ac:dyDescent="0.25">
      <c r="C222" s="8">
        <v>119617</v>
      </c>
      <c r="D222" s="1">
        <v>213</v>
      </c>
      <c r="E222" s="2">
        <f t="shared" si="7"/>
        <v>8797.8950029359985</v>
      </c>
      <c r="F222" s="1">
        <f t="shared" si="6"/>
        <v>3.6999999999999998E-2</v>
      </c>
    </row>
    <row r="223" spans="3:6" x14ac:dyDescent="0.25">
      <c r="C223" s="8">
        <v>119983</v>
      </c>
      <c r="D223" s="1">
        <v>214</v>
      </c>
      <c r="E223" s="2">
        <f t="shared" si="7"/>
        <v>9123.4171180446301</v>
      </c>
      <c r="F223" s="1">
        <f t="shared" si="6"/>
        <v>3.6999999999999998E-2</v>
      </c>
    </row>
    <row r="224" spans="3:6" x14ac:dyDescent="0.25">
      <c r="C224" s="8">
        <v>120348</v>
      </c>
      <c r="D224" s="1">
        <v>215</v>
      </c>
      <c r="E224" s="2">
        <f t="shared" si="7"/>
        <v>9460.9835514122806</v>
      </c>
      <c r="F224" s="1">
        <f t="shared" si="6"/>
        <v>3.6999999999999998E-2</v>
      </c>
    </row>
    <row r="225" spans="3:6" x14ac:dyDescent="0.25">
      <c r="C225" s="8">
        <v>120713</v>
      </c>
      <c r="D225" s="1">
        <v>216</v>
      </c>
      <c r="E225" s="2">
        <f t="shared" si="7"/>
        <v>9811.0399428145338</v>
      </c>
      <c r="F225" s="1">
        <f t="shared" si="6"/>
        <v>3.6999999999999998E-2</v>
      </c>
    </row>
    <row r="226" spans="3:6" x14ac:dyDescent="0.25">
      <c r="C226" s="8">
        <v>121078</v>
      </c>
      <c r="D226" s="1">
        <v>217</v>
      </c>
      <c r="E226" s="2">
        <f t="shared" si="7"/>
        <v>10174.048420698671</v>
      </c>
      <c r="F226" s="1">
        <f t="shared" si="6"/>
        <v>3.6999999999999998E-2</v>
      </c>
    </row>
    <row r="227" spans="3:6" x14ac:dyDescent="0.25">
      <c r="C227" s="8">
        <v>121444</v>
      </c>
      <c r="D227" s="1">
        <v>218</v>
      </c>
      <c r="E227" s="2">
        <f t="shared" si="7"/>
        <v>10550.488212264521</v>
      </c>
      <c r="F227" s="1">
        <f t="shared" si="6"/>
        <v>3.6999999999999998E-2</v>
      </c>
    </row>
    <row r="228" spans="3:6" x14ac:dyDescent="0.25">
      <c r="C228" s="8">
        <v>121809</v>
      </c>
      <c r="D228" s="1">
        <v>219</v>
      </c>
      <c r="E228" s="2">
        <f t="shared" si="7"/>
        <v>10940.856276118308</v>
      </c>
      <c r="F228" s="1">
        <f t="shared" si="6"/>
        <v>3.6999999999999998E-2</v>
      </c>
    </row>
    <row r="229" spans="3:6" x14ac:dyDescent="0.25">
      <c r="C229" s="8">
        <v>122174</v>
      </c>
      <c r="D229" s="1">
        <v>220</v>
      </c>
      <c r="E229" s="2">
        <f t="shared" si="7"/>
        <v>11345.667958334683</v>
      </c>
      <c r="F229" s="1">
        <f t="shared" si="6"/>
        <v>3.6999999999999998E-2</v>
      </c>
    </row>
    <row r="230" spans="3:6" x14ac:dyDescent="0.25">
      <c r="C230" s="8">
        <v>122539</v>
      </c>
      <c r="D230" s="1">
        <v>221</v>
      </c>
      <c r="E230" s="2">
        <f t="shared" si="7"/>
        <v>11765.457672793065</v>
      </c>
      <c r="F230" s="1">
        <f t="shared" si="6"/>
        <v>3.6999999999999998E-2</v>
      </c>
    </row>
    <row r="231" spans="3:6" x14ac:dyDescent="0.25">
      <c r="C231" s="8">
        <v>122905</v>
      </c>
      <c r="D231" s="1">
        <v>222</v>
      </c>
      <c r="E231" s="2">
        <f t="shared" si="7"/>
        <v>12200.779606686408</v>
      </c>
      <c r="F231" s="1">
        <f t="shared" si="6"/>
        <v>3.6999999999999998E-2</v>
      </c>
    </row>
    <row r="232" spans="3:6" x14ac:dyDescent="0.25">
      <c r="C232" s="8">
        <v>123270</v>
      </c>
      <c r="D232" s="1">
        <v>223</v>
      </c>
      <c r="E232" s="2">
        <f t="shared" si="7"/>
        <v>12652.208452133804</v>
      </c>
      <c r="F232" s="1">
        <f t="shared" si="6"/>
        <v>3.6999999999999998E-2</v>
      </c>
    </row>
    <row r="233" spans="3:6" x14ac:dyDescent="0.25">
      <c r="C233" s="8">
        <v>123635</v>
      </c>
      <c r="D233" s="1">
        <v>224</v>
      </c>
      <c r="E233" s="2">
        <f t="shared" si="7"/>
        <v>13120.340164862753</v>
      </c>
      <c r="F233" s="1">
        <f t="shared" si="6"/>
        <v>3.6999999999999998E-2</v>
      </c>
    </row>
    <row r="234" spans="3:6" x14ac:dyDescent="0.25">
      <c r="C234" s="8">
        <v>124000</v>
      </c>
      <c r="D234" s="1">
        <v>225</v>
      </c>
      <c r="E234" s="2">
        <f t="shared" si="7"/>
        <v>13605.792750962673</v>
      </c>
      <c r="F234" s="1">
        <f t="shared" si="6"/>
        <v>3.6999999999999998E-2</v>
      </c>
    </row>
    <row r="235" spans="3:6" x14ac:dyDescent="0.25">
      <c r="C235" s="8">
        <v>124366</v>
      </c>
      <c r="D235" s="1">
        <v>226</v>
      </c>
      <c r="E235" s="2">
        <f t="shared" si="7"/>
        <v>14109.207082748291</v>
      </c>
      <c r="F235" s="1">
        <f t="shared" si="6"/>
        <v>3.6999999999999998E-2</v>
      </c>
    </row>
    <row r="236" spans="3:6" x14ac:dyDescent="0.25">
      <c r="C236" s="8">
        <v>124731</v>
      </c>
      <c r="D236" s="1">
        <v>227</v>
      </c>
      <c r="E236" s="2">
        <f t="shared" si="7"/>
        <v>14631.247744809976</v>
      </c>
      <c r="F236" s="1">
        <f t="shared" si="6"/>
        <v>3.6999999999999998E-2</v>
      </c>
    </row>
    <row r="237" spans="3:6" x14ac:dyDescent="0.25">
      <c r="C237" s="8">
        <v>125096</v>
      </c>
      <c r="D237" s="1">
        <v>228</v>
      </c>
      <c r="E237" s="2">
        <f t="shared" si="7"/>
        <v>15172.603911367944</v>
      </c>
      <c r="F237" s="1">
        <f t="shared" si="6"/>
        <v>3.6999999999999998E-2</v>
      </c>
    </row>
    <row r="238" spans="3:6" x14ac:dyDescent="0.25">
      <c r="C238" s="8">
        <v>125461</v>
      </c>
      <c r="D238" s="1">
        <v>229</v>
      </c>
      <c r="E238" s="2">
        <f t="shared" si="7"/>
        <v>15733.990256088557</v>
      </c>
      <c r="F238" s="1">
        <f t="shared" si="6"/>
        <v>3.6999999999999998E-2</v>
      </c>
    </row>
    <row r="239" spans="3:6" x14ac:dyDescent="0.25">
      <c r="C239" s="8">
        <v>125827</v>
      </c>
      <c r="D239" s="1">
        <v>230</v>
      </c>
      <c r="E239" s="2">
        <f t="shared" si="7"/>
        <v>16316.147895563832</v>
      </c>
      <c r="F239" s="1">
        <f t="shared" si="6"/>
        <v>3.6999999999999998E-2</v>
      </c>
    </row>
    <row r="240" spans="3:6" x14ac:dyDescent="0.25">
      <c r="C240" s="8">
        <v>126192</v>
      </c>
      <c r="D240" s="1">
        <v>231</v>
      </c>
      <c r="E240" s="2">
        <f t="shared" si="7"/>
        <v>16919.845367699694</v>
      </c>
      <c r="F240" s="1">
        <f t="shared" si="6"/>
        <v>3.6999999999999998E-2</v>
      </c>
    </row>
    <row r="241" spans="3:6" x14ac:dyDescent="0.25">
      <c r="C241" s="8">
        <v>126557</v>
      </c>
      <c r="D241" s="1">
        <v>232</v>
      </c>
      <c r="E241" s="2">
        <f t="shared" si="7"/>
        <v>17545.87964630458</v>
      </c>
      <c r="F241" s="1">
        <f t="shared" si="6"/>
        <v>3.6999999999999998E-2</v>
      </c>
    </row>
    <row r="242" spans="3:6" x14ac:dyDescent="0.25">
      <c r="C242" s="8">
        <v>126922</v>
      </c>
      <c r="D242" s="1">
        <v>233</v>
      </c>
      <c r="E242" s="2">
        <f t="shared" si="7"/>
        <v>18195.077193217847</v>
      </c>
      <c r="F242" s="1">
        <f t="shared" si="6"/>
        <v>3.6999999999999998E-2</v>
      </c>
    </row>
    <row r="243" spans="3:6" x14ac:dyDescent="0.25">
      <c r="C243" s="8">
        <v>127288</v>
      </c>
      <c r="D243" s="1">
        <v>234</v>
      </c>
      <c r="E243" s="2">
        <f t="shared" si="7"/>
        <v>18868.295049366905</v>
      </c>
      <c r="F243" s="1">
        <f t="shared" si="6"/>
        <v>3.6999999999999998E-2</v>
      </c>
    </row>
    <row r="244" spans="3:6" x14ac:dyDescent="0.25">
      <c r="C244" s="8">
        <v>127653</v>
      </c>
      <c r="D244" s="1">
        <v>235</v>
      </c>
      <c r="E244" s="2">
        <f t="shared" si="7"/>
        <v>19566.42196619348</v>
      </c>
      <c r="F244" s="1">
        <f t="shared" si="6"/>
        <v>3.6999999999999998E-2</v>
      </c>
    </row>
    <row r="245" spans="3:6" x14ac:dyDescent="0.25">
      <c r="C245" s="8">
        <v>128018</v>
      </c>
      <c r="D245" s="1">
        <v>236</v>
      </c>
      <c r="E245" s="2">
        <f t="shared" si="7"/>
        <v>20290.379578942637</v>
      </c>
      <c r="F245" s="1">
        <f t="shared" si="6"/>
        <v>3.6999999999999998E-2</v>
      </c>
    </row>
    <row r="246" spans="3:6" x14ac:dyDescent="0.25">
      <c r="C246" s="8">
        <v>128383</v>
      </c>
      <c r="D246" s="1">
        <v>237</v>
      </c>
      <c r="E246" s="2">
        <f t="shared" si="7"/>
        <v>21041.123623363514</v>
      </c>
      <c r="F246" s="1">
        <f t="shared" si="6"/>
        <v>3.6999999999999998E-2</v>
      </c>
    </row>
    <row r="247" spans="3:6" x14ac:dyDescent="0.25">
      <c r="C247" s="8">
        <v>128749</v>
      </c>
      <c r="D247" s="1">
        <v>238</v>
      </c>
      <c r="E247" s="2">
        <f t="shared" si="7"/>
        <v>21819.645197427963</v>
      </c>
      <c r="F247" s="1">
        <f t="shared" si="6"/>
        <v>3.6999999999999998E-2</v>
      </c>
    </row>
    <row r="248" spans="3:6" x14ac:dyDescent="0.25">
      <c r="C248" s="8">
        <v>129114</v>
      </c>
      <c r="D248" s="1">
        <v>239</v>
      </c>
      <c r="E248" s="2">
        <f t="shared" si="7"/>
        <v>22626.972069732794</v>
      </c>
      <c r="F248" s="1">
        <f t="shared" si="6"/>
        <v>3.6999999999999998E-2</v>
      </c>
    </row>
    <row r="249" spans="3:6" x14ac:dyDescent="0.25">
      <c r="C249" s="8">
        <v>129479</v>
      </c>
      <c r="D249" s="1">
        <v>240</v>
      </c>
      <c r="E249" s="2">
        <f t="shared" si="7"/>
        <v>23464.170036312906</v>
      </c>
      <c r="F249" s="1">
        <f t="shared" si="6"/>
        <v>3.6999999999999998E-2</v>
      </c>
    </row>
    <row r="250" spans="3:6" x14ac:dyDescent="0.25">
      <c r="C250" s="8">
        <v>129844</v>
      </c>
      <c r="D250" s="1">
        <v>241</v>
      </c>
      <c r="E250" s="2">
        <f t="shared" si="7"/>
        <v>24332.344327656483</v>
      </c>
      <c r="F250" s="1">
        <f t="shared" si="6"/>
        <v>3.6999999999999998E-2</v>
      </c>
    </row>
    <row r="251" spans="3:6" x14ac:dyDescent="0.25">
      <c r="C251" s="8">
        <v>130210</v>
      </c>
      <c r="D251" s="1">
        <v>242</v>
      </c>
      <c r="E251" s="2">
        <f t="shared" si="7"/>
        <v>25232.641067779772</v>
      </c>
      <c r="F251" s="1">
        <f t="shared" si="6"/>
        <v>3.6999999999999998E-2</v>
      </c>
    </row>
    <row r="252" spans="3:6" x14ac:dyDescent="0.25">
      <c r="C252" s="8">
        <v>130575</v>
      </c>
      <c r="D252" s="1">
        <v>243</v>
      </c>
      <c r="E252" s="2">
        <f t="shared" si="7"/>
        <v>26166.248787287623</v>
      </c>
      <c r="F252" s="1">
        <f t="shared" si="6"/>
        <v>3.6999999999999998E-2</v>
      </c>
    </row>
    <row r="253" spans="3:6" x14ac:dyDescent="0.25">
      <c r="C253" s="8">
        <v>130940</v>
      </c>
      <c r="D253" s="1">
        <v>244</v>
      </c>
      <c r="E253" s="2">
        <f t="shared" si="7"/>
        <v>27134.399992417264</v>
      </c>
      <c r="F253" s="1">
        <f t="shared" si="6"/>
        <v>3.6999999999999998E-2</v>
      </c>
    </row>
    <row r="254" spans="3:6" x14ac:dyDescent="0.25">
      <c r="C254" s="8">
        <v>131305</v>
      </c>
      <c r="D254" s="1">
        <v>245</v>
      </c>
      <c r="E254" s="2">
        <f t="shared" si="7"/>
        <v>28138.372792136699</v>
      </c>
      <c r="F254" s="1">
        <f t="shared" si="6"/>
        <v>3.6999999999999998E-2</v>
      </c>
    </row>
    <row r="255" spans="3:6" x14ac:dyDescent="0.25">
      <c r="C255" s="8">
        <v>131671</v>
      </c>
      <c r="D255" s="1">
        <v>246</v>
      </c>
      <c r="E255" s="2">
        <f t="shared" si="7"/>
        <v>29179.492585445754</v>
      </c>
      <c r="F255" s="1">
        <f t="shared" si="6"/>
        <v>3.6999999999999998E-2</v>
      </c>
    </row>
    <row r="256" spans="3:6" x14ac:dyDescent="0.25">
      <c r="C256" s="8">
        <v>132036</v>
      </c>
      <c r="D256" s="1">
        <v>247</v>
      </c>
      <c r="E256" s="2">
        <f t="shared" si="7"/>
        <v>30259.133811107244</v>
      </c>
      <c r="F256" s="1">
        <f t="shared" si="6"/>
        <v>3.6999999999999998E-2</v>
      </c>
    </row>
    <row r="257" spans="3:6" x14ac:dyDescent="0.25">
      <c r="C257" s="8">
        <v>132401</v>
      </c>
      <c r="D257" s="1">
        <v>248</v>
      </c>
      <c r="E257" s="2">
        <f t="shared" si="7"/>
        <v>31378.72176211821</v>
      </c>
      <c r="F257" s="1">
        <f t="shared" si="6"/>
        <v>3.6999999999999998E-2</v>
      </c>
    </row>
    <row r="258" spans="3:6" x14ac:dyDescent="0.25">
      <c r="C258" s="8">
        <v>132766</v>
      </c>
      <c r="D258" s="1">
        <v>249</v>
      </c>
      <c r="E258" s="2">
        <f t="shared" si="7"/>
        <v>32539.734467316583</v>
      </c>
      <c r="F258" s="1">
        <f t="shared" si="6"/>
        <v>3.6999999999999998E-2</v>
      </c>
    </row>
    <row r="259" spans="3:6" x14ac:dyDescent="0.25">
      <c r="C259" s="8">
        <v>133132</v>
      </c>
      <c r="D259" s="1">
        <v>250</v>
      </c>
      <c r="E259" s="2">
        <f t="shared" si="7"/>
        <v>33743.704642607292</v>
      </c>
      <c r="F259" s="1">
        <f t="shared" si="6"/>
        <v>3.6999999999999998E-2</v>
      </c>
    </row>
    <row r="260" spans="3:6" x14ac:dyDescent="0.25">
      <c r="C260" s="8"/>
      <c r="E260" s="2"/>
    </row>
  </sheetData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260"/>
  <sheetViews>
    <sheetView workbookViewId="0">
      <selection activeCell="I12" sqref="I12"/>
    </sheetView>
  </sheetViews>
  <sheetFormatPr defaultRowHeight="15" x14ac:dyDescent="0.25"/>
  <cols>
    <col min="1" max="2" width="9.140625" style="1"/>
    <col min="3" max="3" width="9.7109375" style="1" bestFit="1" customWidth="1"/>
    <col min="4" max="4" width="9.140625" style="1"/>
    <col min="5" max="5" width="18.85546875" style="1" customWidth="1"/>
    <col min="6" max="7" width="9.140625" style="1"/>
    <col min="8" max="8" width="14.28515625" style="1" customWidth="1"/>
    <col min="9" max="9" width="19.28515625" style="1" customWidth="1"/>
    <col min="10" max="10" width="19" style="1" bestFit="1" customWidth="1"/>
    <col min="11" max="16384" width="9.140625" style="1"/>
  </cols>
  <sheetData>
    <row r="3" spans="3:14" x14ac:dyDescent="0.25">
      <c r="E3" s="3" t="s">
        <v>6</v>
      </c>
      <c r="F3" s="4">
        <f>K5</f>
        <v>8.6199999999999992</v>
      </c>
    </row>
    <row r="4" spans="3:14" x14ac:dyDescent="0.25">
      <c r="E4" s="3" t="s">
        <v>0</v>
      </c>
      <c r="F4" s="10">
        <v>0.04</v>
      </c>
      <c r="K4" s="1" t="s">
        <v>22</v>
      </c>
    </row>
    <row r="5" spans="3:14" x14ac:dyDescent="0.25">
      <c r="E5" s="3" t="s">
        <v>1</v>
      </c>
      <c r="F5" s="10">
        <v>1.0999999999999999E-2</v>
      </c>
      <c r="J5" s="1" t="s">
        <v>12</v>
      </c>
      <c r="K5" s="2">
        <v>8.6199999999999992</v>
      </c>
      <c r="L5" s="2"/>
      <c r="M5" s="2"/>
    </row>
    <row r="6" spans="3:14" x14ac:dyDescent="0.25">
      <c r="E6" s="3" t="s">
        <v>2</v>
      </c>
      <c r="F6" s="3">
        <v>3</v>
      </c>
      <c r="J6" s="1" t="s">
        <v>13</v>
      </c>
      <c r="K6" s="2">
        <v>83.98</v>
      </c>
      <c r="L6" s="2"/>
      <c r="M6" s="2"/>
    </row>
    <row r="7" spans="3:14" x14ac:dyDescent="0.25">
      <c r="E7" s="3" t="s">
        <v>4</v>
      </c>
      <c r="F7" s="3">
        <v>0.1</v>
      </c>
      <c r="J7" s="1" t="s">
        <v>11</v>
      </c>
      <c r="K7" s="2">
        <f>12760/602</f>
        <v>21.196013289036546</v>
      </c>
      <c r="L7" s="2"/>
      <c r="M7" s="2"/>
    </row>
    <row r="8" spans="3:14" x14ac:dyDescent="0.25">
      <c r="J8" s="1" t="s">
        <v>15</v>
      </c>
      <c r="K8" s="1">
        <f>4046/602</f>
        <v>6.7209302325581399</v>
      </c>
    </row>
    <row r="9" spans="3:14" x14ac:dyDescent="0.25">
      <c r="C9" s="1" t="s">
        <v>23</v>
      </c>
      <c r="D9" s="1" t="s">
        <v>3</v>
      </c>
      <c r="E9" s="1" t="s">
        <v>14</v>
      </c>
      <c r="F9" s="1" t="s">
        <v>5</v>
      </c>
      <c r="H9" s="1" t="s">
        <v>16</v>
      </c>
      <c r="I9" s="7">
        <f>XNPV(wacc,E10:E259,C10:C259)</f>
        <v>111.81995141839533</v>
      </c>
    </row>
    <row r="10" spans="3:14" x14ac:dyDescent="0.25">
      <c r="C10" s="8">
        <v>42552</v>
      </c>
      <c r="D10" s="1">
        <v>1</v>
      </c>
      <c r="E10" s="2">
        <f>0</f>
        <v>0</v>
      </c>
      <c r="F10" s="1">
        <f t="shared" ref="F10:F73" si="0">IF(D10&lt;=yearsinitialgrowth,firstgrowthrate,finalgrowthrate)</f>
        <v>0.04</v>
      </c>
      <c r="H10" s="1" t="s">
        <v>17</v>
      </c>
      <c r="I10" s="7">
        <f>K7</f>
        <v>21.196013289036546</v>
      </c>
    </row>
    <row r="11" spans="3:14" x14ac:dyDescent="0.25">
      <c r="C11" s="8">
        <v>42643</v>
      </c>
      <c r="D11" s="1">
        <v>2</v>
      </c>
      <c r="E11" s="2">
        <f>(Lastyearcashflow)*(1+F10)*0.5</f>
        <v>4.4824000000000002</v>
      </c>
      <c r="F11" s="1">
        <f t="shared" si="0"/>
        <v>0.04</v>
      </c>
      <c r="H11" s="1" t="s">
        <v>18</v>
      </c>
      <c r="I11" s="2">
        <f>K8</f>
        <v>6.7209302325581399</v>
      </c>
    </row>
    <row r="12" spans="3:14" x14ac:dyDescent="0.25">
      <c r="C12" s="8">
        <v>42917</v>
      </c>
      <c r="D12" s="1">
        <v>3</v>
      </c>
      <c r="E12" s="2">
        <f>2*E11*(1+F11)</f>
        <v>9.3233920000000001</v>
      </c>
      <c r="F12" s="1">
        <f t="shared" si="0"/>
        <v>0.04</v>
      </c>
      <c r="H12" s="1" t="s">
        <v>19</v>
      </c>
      <c r="I12" s="9">
        <f>I9-I10-+I11</f>
        <v>83.903007896800645</v>
      </c>
    </row>
    <row r="13" spans="3:14" x14ac:dyDescent="0.25">
      <c r="C13" s="8">
        <v>43282</v>
      </c>
      <c r="D13" s="1">
        <v>4</v>
      </c>
      <c r="E13" s="2">
        <f>E12*(1+F12)</f>
        <v>9.6963276800000013</v>
      </c>
      <c r="F13" s="1">
        <f t="shared" si="0"/>
        <v>1.0999999999999999E-2</v>
      </c>
      <c r="I13" s="7"/>
    </row>
    <row r="14" spans="3:14" x14ac:dyDescent="0.25">
      <c r="C14" s="8">
        <v>43647</v>
      </c>
      <c r="D14" s="1">
        <v>5</v>
      </c>
      <c r="E14" s="2">
        <f t="shared" ref="E14:E77" si="1">E13*(1+F13)</f>
        <v>9.8029872844800003</v>
      </c>
      <c r="F14" s="1">
        <f t="shared" si="0"/>
        <v>1.0999999999999999E-2</v>
      </c>
      <c r="K14" s="2"/>
    </row>
    <row r="15" spans="3:14" x14ac:dyDescent="0.25">
      <c r="C15" s="8">
        <v>44013</v>
      </c>
      <c r="D15" s="1">
        <v>6</v>
      </c>
      <c r="E15" s="2">
        <f t="shared" si="1"/>
        <v>9.9108201446092785</v>
      </c>
      <c r="F15" s="1">
        <f t="shared" si="0"/>
        <v>1.0999999999999999E-2</v>
      </c>
      <c r="K15" s="2"/>
      <c r="N15" s="2"/>
    </row>
    <row r="16" spans="3:14" x14ac:dyDescent="0.25">
      <c r="C16" s="8">
        <v>44378</v>
      </c>
      <c r="D16" s="1">
        <v>7</v>
      </c>
      <c r="E16" s="2">
        <f t="shared" si="1"/>
        <v>10.019839166199979</v>
      </c>
      <c r="F16" s="1">
        <f t="shared" si="0"/>
        <v>1.0999999999999999E-2</v>
      </c>
      <c r="K16" s="2"/>
      <c r="N16" s="2"/>
    </row>
    <row r="17" spans="3:14" x14ac:dyDescent="0.25">
      <c r="C17" s="8">
        <v>44743</v>
      </c>
      <c r="D17" s="1">
        <v>8</v>
      </c>
      <c r="E17" s="2">
        <f t="shared" si="1"/>
        <v>10.130057397028178</v>
      </c>
      <c r="F17" s="1">
        <f t="shared" si="0"/>
        <v>1.0999999999999999E-2</v>
      </c>
      <c r="N17" s="2"/>
    </row>
    <row r="18" spans="3:14" x14ac:dyDescent="0.25">
      <c r="C18" s="8">
        <v>45108</v>
      </c>
      <c r="D18" s="1">
        <v>9</v>
      </c>
      <c r="E18" s="2">
        <f t="shared" si="1"/>
        <v>10.241488028395487</v>
      </c>
      <c r="F18" s="1">
        <f t="shared" si="0"/>
        <v>1.0999999999999999E-2</v>
      </c>
    </row>
    <row r="19" spans="3:14" x14ac:dyDescent="0.25">
      <c r="C19" s="8">
        <v>45474</v>
      </c>
      <c r="D19" s="1">
        <v>10</v>
      </c>
      <c r="E19" s="2">
        <f t="shared" si="1"/>
        <v>10.354144396707836</v>
      </c>
      <c r="F19" s="1">
        <f t="shared" si="0"/>
        <v>1.0999999999999999E-2</v>
      </c>
    </row>
    <row r="20" spans="3:14" x14ac:dyDescent="0.25">
      <c r="C20" s="8">
        <v>45839</v>
      </c>
      <c r="D20" s="1">
        <v>11</v>
      </c>
      <c r="E20" s="2">
        <f t="shared" si="1"/>
        <v>10.468039985071622</v>
      </c>
      <c r="F20" s="1">
        <f t="shared" si="0"/>
        <v>1.0999999999999999E-2</v>
      </c>
    </row>
    <row r="21" spans="3:14" x14ac:dyDescent="0.25">
      <c r="C21" s="8">
        <v>46204</v>
      </c>
      <c r="D21" s="1">
        <v>12</v>
      </c>
      <c r="E21" s="2">
        <f t="shared" si="1"/>
        <v>10.583188424907409</v>
      </c>
      <c r="F21" s="1">
        <f t="shared" si="0"/>
        <v>1.0999999999999999E-2</v>
      </c>
    </row>
    <row r="22" spans="3:14" x14ac:dyDescent="0.25">
      <c r="C22" s="8">
        <v>46569</v>
      </c>
      <c r="D22" s="1">
        <v>13</v>
      </c>
      <c r="E22" s="2">
        <f t="shared" si="1"/>
        <v>10.699603497581389</v>
      </c>
      <c r="F22" s="1">
        <f t="shared" si="0"/>
        <v>1.0999999999999999E-2</v>
      </c>
      <c r="K22" s="2"/>
      <c r="N22" s="2"/>
    </row>
    <row r="23" spans="3:14" x14ac:dyDescent="0.25">
      <c r="C23" s="8">
        <v>46935</v>
      </c>
      <c r="D23" s="1">
        <v>14</v>
      </c>
      <c r="E23" s="2">
        <f t="shared" si="1"/>
        <v>10.817299136054784</v>
      </c>
      <c r="F23" s="1">
        <f t="shared" si="0"/>
        <v>1.0999999999999999E-2</v>
      </c>
      <c r="K23" s="2"/>
      <c r="N23" s="2"/>
    </row>
    <row r="24" spans="3:14" x14ac:dyDescent="0.25">
      <c r="C24" s="8">
        <v>47300</v>
      </c>
      <c r="D24" s="1">
        <v>15</v>
      </c>
      <c r="E24" s="2">
        <f t="shared" si="1"/>
        <v>10.936289426551385</v>
      </c>
      <c r="F24" s="1">
        <f t="shared" si="0"/>
        <v>1.0999999999999999E-2</v>
      </c>
      <c r="K24" s="2"/>
      <c r="N24" s="2"/>
    </row>
    <row r="25" spans="3:14" x14ac:dyDescent="0.25">
      <c r="C25" s="8">
        <v>47665</v>
      </c>
      <c r="D25" s="1">
        <v>16</v>
      </c>
      <c r="E25" s="2">
        <f t="shared" si="1"/>
        <v>11.056588610243448</v>
      </c>
      <c r="F25" s="1">
        <f t="shared" si="0"/>
        <v>1.0999999999999999E-2</v>
      </c>
    </row>
    <row r="26" spans="3:14" x14ac:dyDescent="0.25">
      <c r="C26" s="8">
        <v>48030</v>
      </c>
      <c r="D26" s="1">
        <v>17</v>
      </c>
      <c r="E26" s="2">
        <f t="shared" si="1"/>
        <v>11.178211084956125</v>
      </c>
      <c r="F26" s="1">
        <f t="shared" si="0"/>
        <v>1.0999999999999999E-2</v>
      </c>
    </row>
    <row r="27" spans="3:14" x14ac:dyDescent="0.25">
      <c r="C27" s="8">
        <v>48396</v>
      </c>
      <c r="D27" s="1">
        <v>18</v>
      </c>
      <c r="E27" s="2">
        <f t="shared" si="1"/>
        <v>11.30117140689064</v>
      </c>
      <c r="F27" s="1">
        <f t="shared" si="0"/>
        <v>1.0999999999999999E-2</v>
      </c>
    </row>
    <row r="28" spans="3:14" x14ac:dyDescent="0.25">
      <c r="C28" s="8">
        <v>48761</v>
      </c>
      <c r="D28" s="1">
        <v>19</v>
      </c>
      <c r="E28" s="2">
        <f t="shared" si="1"/>
        <v>11.425484292366436</v>
      </c>
      <c r="F28" s="1">
        <f t="shared" si="0"/>
        <v>1.0999999999999999E-2</v>
      </c>
      <c r="N28" s="2"/>
    </row>
    <row r="29" spans="3:14" x14ac:dyDescent="0.25">
      <c r="C29" s="8">
        <v>49126</v>
      </c>
      <c r="D29" s="1">
        <v>20</v>
      </c>
      <c r="E29" s="2">
        <f t="shared" si="1"/>
        <v>11.551164619582465</v>
      </c>
      <c r="F29" s="1">
        <f t="shared" si="0"/>
        <v>1.0999999999999999E-2</v>
      </c>
      <c r="K29" s="2"/>
      <c r="N29" s="2"/>
    </row>
    <row r="30" spans="3:14" x14ac:dyDescent="0.25">
      <c r="C30" s="8">
        <v>49491</v>
      </c>
      <c r="D30" s="1">
        <v>21</v>
      </c>
      <c r="E30" s="2">
        <f t="shared" si="1"/>
        <v>11.678227430397872</v>
      </c>
      <c r="F30" s="1">
        <f t="shared" si="0"/>
        <v>1.0999999999999999E-2</v>
      </c>
      <c r="K30" s="2"/>
      <c r="N30" s="2"/>
    </row>
    <row r="31" spans="3:14" x14ac:dyDescent="0.25">
      <c r="C31" s="8">
        <v>49857</v>
      </c>
      <c r="D31" s="1">
        <v>22</v>
      </c>
      <c r="E31" s="2">
        <f t="shared" si="1"/>
        <v>11.806687932132247</v>
      </c>
      <c r="F31" s="1">
        <f t="shared" si="0"/>
        <v>1.0999999999999999E-2</v>
      </c>
      <c r="K31" s="2"/>
    </row>
    <row r="32" spans="3:14" x14ac:dyDescent="0.25">
      <c r="C32" s="8">
        <v>50222</v>
      </c>
      <c r="D32" s="1">
        <v>23</v>
      </c>
      <c r="E32" s="2">
        <f t="shared" si="1"/>
        <v>11.9365614993857</v>
      </c>
      <c r="F32" s="1">
        <f t="shared" si="0"/>
        <v>1.0999999999999999E-2</v>
      </c>
    </row>
    <row r="33" spans="3:6" x14ac:dyDescent="0.25">
      <c r="C33" s="8">
        <v>50587</v>
      </c>
      <c r="D33" s="1">
        <v>24</v>
      </c>
      <c r="E33" s="2">
        <f t="shared" si="1"/>
        <v>12.067863675878941</v>
      </c>
      <c r="F33" s="1">
        <f t="shared" si="0"/>
        <v>1.0999999999999999E-2</v>
      </c>
    </row>
    <row r="34" spans="3:6" x14ac:dyDescent="0.25">
      <c r="C34" s="8">
        <v>50952</v>
      </c>
      <c r="D34" s="1">
        <v>25</v>
      </c>
      <c r="E34" s="2">
        <f t="shared" si="1"/>
        <v>12.200610176313608</v>
      </c>
      <c r="F34" s="1">
        <f t="shared" si="0"/>
        <v>1.0999999999999999E-2</v>
      </c>
    </row>
    <row r="35" spans="3:6" x14ac:dyDescent="0.25">
      <c r="C35" s="8">
        <v>51318</v>
      </c>
      <c r="D35" s="1">
        <v>26</v>
      </c>
      <c r="E35" s="2">
        <f t="shared" si="1"/>
        <v>12.334816888253057</v>
      </c>
      <c r="F35" s="1">
        <f t="shared" si="0"/>
        <v>1.0999999999999999E-2</v>
      </c>
    </row>
    <row r="36" spans="3:6" x14ac:dyDescent="0.25">
      <c r="C36" s="8">
        <v>51683</v>
      </c>
      <c r="D36" s="1">
        <v>27</v>
      </c>
      <c r="E36" s="2">
        <f t="shared" si="1"/>
        <v>12.470499874023838</v>
      </c>
      <c r="F36" s="1">
        <f t="shared" si="0"/>
        <v>1.0999999999999999E-2</v>
      </c>
    </row>
    <row r="37" spans="3:6" x14ac:dyDescent="0.25">
      <c r="C37" s="8">
        <v>52048</v>
      </c>
      <c r="D37" s="1">
        <v>28</v>
      </c>
      <c r="E37" s="2">
        <f t="shared" si="1"/>
        <v>12.607675372638099</v>
      </c>
      <c r="F37" s="1">
        <f t="shared" si="0"/>
        <v>1.0999999999999999E-2</v>
      </c>
    </row>
    <row r="38" spans="3:6" x14ac:dyDescent="0.25">
      <c r="C38" s="8">
        <v>52413</v>
      </c>
      <c r="D38" s="1">
        <v>29</v>
      </c>
      <c r="E38" s="2">
        <f t="shared" si="1"/>
        <v>12.746359801737116</v>
      </c>
      <c r="F38" s="1">
        <f t="shared" si="0"/>
        <v>1.0999999999999999E-2</v>
      </c>
    </row>
    <row r="39" spans="3:6" x14ac:dyDescent="0.25">
      <c r="C39" s="8">
        <v>52779</v>
      </c>
      <c r="D39" s="1">
        <v>30</v>
      </c>
      <c r="E39" s="2">
        <f t="shared" si="1"/>
        <v>12.886569759556222</v>
      </c>
      <c r="F39" s="1">
        <f t="shared" si="0"/>
        <v>1.0999999999999999E-2</v>
      </c>
    </row>
    <row r="40" spans="3:6" x14ac:dyDescent="0.25">
      <c r="C40" s="8">
        <v>53144</v>
      </c>
      <c r="D40" s="1">
        <v>31</v>
      </c>
      <c r="E40" s="2">
        <f t="shared" si="1"/>
        <v>13.02832202691134</v>
      </c>
      <c r="F40" s="1">
        <f t="shared" si="0"/>
        <v>1.0999999999999999E-2</v>
      </c>
    </row>
    <row r="41" spans="3:6" x14ac:dyDescent="0.25">
      <c r="C41" s="8">
        <v>53509</v>
      </c>
      <c r="D41" s="1">
        <v>32</v>
      </c>
      <c r="E41" s="2">
        <f t="shared" si="1"/>
        <v>13.171633569207364</v>
      </c>
      <c r="F41" s="1">
        <f t="shared" si="0"/>
        <v>1.0999999999999999E-2</v>
      </c>
    </row>
    <row r="42" spans="3:6" x14ac:dyDescent="0.25">
      <c r="C42" s="8">
        <v>53874</v>
      </c>
      <c r="D42" s="1">
        <v>33</v>
      </c>
      <c r="E42" s="2">
        <f t="shared" si="1"/>
        <v>13.316521538468644</v>
      </c>
      <c r="F42" s="1">
        <f t="shared" si="0"/>
        <v>1.0999999999999999E-2</v>
      </c>
    </row>
    <row r="43" spans="3:6" x14ac:dyDescent="0.25">
      <c r="C43" s="8">
        <v>54240</v>
      </c>
      <c r="D43" s="1">
        <v>34</v>
      </c>
      <c r="E43" s="2">
        <f t="shared" si="1"/>
        <v>13.463003275391797</v>
      </c>
      <c r="F43" s="1">
        <f t="shared" si="0"/>
        <v>1.0999999999999999E-2</v>
      </c>
    </row>
    <row r="44" spans="3:6" x14ac:dyDescent="0.25">
      <c r="C44" s="8">
        <v>54605</v>
      </c>
      <c r="D44" s="1">
        <v>35</v>
      </c>
      <c r="E44" s="2">
        <f t="shared" si="1"/>
        <v>13.611096311421106</v>
      </c>
      <c r="F44" s="1">
        <f t="shared" si="0"/>
        <v>1.0999999999999999E-2</v>
      </c>
    </row>
    <row r="45" spans="3:6" x14ac:dyDescent="0.25">
      <c r="C45" s="8">
        <v>54970</v>
      </c>
      <c r="D45" s="1">
        <v>36</v>
      </c>
      <c r="E45" s="2">
        <f t="shared" si="1"/>
        <v>13.760818370846737</v>
      </c>
      <c r="F45" s="1">
        <f t="shared" si="0"/>
        <v>1.0999999999999999E-2</v>
      </c>
    </row>
    <row r="46" spans="3:6" x14ac:dyDescent="0.25">
      <c r="C46" s="8">
        <v>55335</v>
      </c>
      <c r="D46" s="1">
        <v>37</v>
      </c>
      <c r="E46" s="2">
        <f t="shared" si="1"/>
        <v>13.91218737292605</v>
      </c>
      <c r="F46" s="1">
        <f t="shared" si="0"/>
        <v>1.0999999999999999E-2</v>
      </c>
    </row>
    <row r="47" spans="3:6" x14ac:dyDescent="0.25">
      <c r="C47" s="8">
        <v>55701</v>
      </c>
      <c r="D47" s="1">
        <v>38</v>
      </c>
      <c r="E47" s="2">
        <f t="shared" si="1"/>
        <v>14.065221434028235</v>
      </c>
      <c r="F47" s="1">
        <f t="shared" si="0"/>
        <v>1.0999999999999999E-2</v>
      </c>
    </row>
    <row r="48" spans="3:6" x14ac:dyDescent="0.25">
      <c r="C48" s="8">
        <v>56066</v>
      </c>
      <c r="D48" s="1">
        <v>39</v>
      </c>
      <c r="E48" s="2">
        <f t="shared" si="1"/>
        <v>14.219938869802544</v>
      </c>
      <c r="F48" s="1">
        <f t="shared" si="0"/>
        <v>1.0999999999999999E-2</v>
      </c>
    </row>
    <row r="49" spans="3:6" x14ac:dyDescent="0.25">
      <c r="C49" s="8">
        <v>56431</v>
      </c>
      <c r="D49" s="1">
        <v>40</v>
      </c>
      <c r="E49" s="2">
        <f t="shared" si="1"/>
        <v>14.37635819737037</v>
      </c>
      <c r="F49" s="1">
        <f t="shared" si="0"/>
        <v>1.0999999999999999E-2</v>
      </c>
    </row>
    <row r="50" spans="3:6" x14ac:dyDescent="0.25">
      <c r="C50" s="8">
        <v>56796</v>
      </c>
      <c r="D50" s="1">
        <v>41</v>
      </c>
      <c r="E50" s="2">
        <f t="shared" si="1"/>
        <v>14.534498137541442</v>
      </c>
      <c r="F50" s="1">
        <f t="shared" si="0"/>
        <v>1.0999999999999999E-2</v>
      </c>
    </row>
    <row r="51" spans="3:6" x14ac:dyDescent="0.25">
      <c r="C51" s="8">
        <v>57162</v>
      </c>
      <c r="D51" s="1">
        <v>42</v>
      </c>
      <c r="E51" s="2">
        <f t="shared" si="1"/>
        <v>14.694377617054396</v>
      </c>
      <c r="F51" s="1">
        <f t="shared" si="0"/>
        <v>1.0999999999999999E-2</v>
      </c>
    </row>
    <row r="52" spans="3:6" x14ac:dyDescent="0.25">
      <c r="C52" s="8">
        <v>57527</v>
      </c>
      <c r="D52" s="1">
        <v>43</v>
      </c>
      <c r="E52" s="2">
        <f t="shared" si="1"/>
        <v>14.856015770841994</v>
      </c>
      <c r="F52" s="1">
        <f t="shared" si="0"/>
        <v>1.0999999999999999E-2</v>
      </c>
    </row>
    <row r="53" spans="3:6" x14ac:dyDescent="0.25">
      <c r="C53" s="8">
        <v>57892</v>
      </c>
      <c r="D53" s="1">
        <v>44</v>
      </c>
      <c r="E53" s="2">
        <f t="shared" si="1"/>
        <v>15.019431944321255</v>
      </c>
      <c r="F53" s="1">
        <f t="shared" si="0"/>
        <v>1.0999999999999999E-2</v>
      </c>
    </row>
    <row r="54" spans="3:6" x14ac:dyDescent="0.25">
      <c r="C54" s="8">
        <v>58257</v>
      </c>
      <c r="D54" s="1">
        <v>45</v>
      </c>
      <c r="E54" s="2">
        <f t="shared" si="1"/>
        <v>15.184645695708788</v>
      </c>
      <c r="F54" s="1">
        <f t="shared" si="0"/>
        <v>1.0999999999999999E-2</v>
      </c>
    </row>
    <row r="55" spans="3:6" x14ac:dyDescent="0.25">
      <c r="C55" s="8">
        <v>58623</v>
      </c>
      <c r="D55" s="1">
        <v>46</v>
      </c>
      <c r="E55" s="2">
        <f t="shared" si="1"/>
        <v>15.351676798361582</v>
      </c>
      <c r="F55" s="1">
        <f t="shared" si="0"/>
        <v>1.0999999999999999E-2</v>
      </c>
    </row>
    <row r="56" spans="3:6" x14ac:dyDescent="0.25">
      <c r="C56" s="8">
        <v>58988</v>
      </c>
      <c r="D56" s="1">
        <v>47</v>
      </c>
      <c r="E56" s="2">
        <f t="shared" si="1"/>
        <v>15.520545243143559</v>
      </c>
      <c r="F56" s="1">
        <f t="shared" si="0"/>
        <v>1.0999999999999999E-2</v>
      </c>
    </row>
    <row r="57" spans="3:6" x14ac:dyDescent="0.25">
      <c r="C57" s="8">
        <v>59353</v>
      </c>
      <c r="D57" s="1">
        <v>48</v>
      </c>
      <c r="E57" s="2">
        <f t="shared" si="1"/>
        <v>15.691271240818136</v>
      </c>
      <c r="F57" s="1">
        <f t="shared" si="0"/>
        <v>1.0999999999999999E-2</v>
      </c>
    </row>
    <row r="58" spans="3:6" x14ac:dyDescent="0.25">
      <c r="C58" s="8">
        <v>59718</v>
      </c>
      <c r="D58" s="1">
        <v>49</v>
      </c>
      <c r="E58" s="2">
        <f t="shared" si="1"/>
        <v>15.863875224467133</v>
      </c>
      <c r="F58" s="1">
        <f t="shared" si="0"/>
        <v>1.0999999999999999E-2</v>
      </c>
    </row>
    <row r="59" spans="3:6" x14ac:dyDescent="0.25">
      <c r="C59" s="8">
        <v>60084</v>
      </c>
      <c r="D59" s="1">
        <v>50</v>
      </c>
      <c r="E59" s="2">
        <f t="shared" si="1"/>
        <v>16.038377851936271</v>
      </c>
      <c r="F59" s="1">
        <f t="shared" si="0"/>
        <v>1.0999999999999999E-2</v>
      </c>
    </row>
    <row r="60" spans="3:6" x14ac:dyDescent="0.25">
      <c r="C60" s="8">
        <v>60449</v>
      </c>
      <c r="D60" s="1">
        <v>51</v>
      </c>
      <c r="E60" s="2">
        <f t="shared" si="1"/>
        <v>16.21480000830757</v>
      </c>
      <c r="F60" s="1">
        <f t="shared" si="0"/>
        <v>1.0999999999999999E-2</v>
      </c>
    </row>
    <row r="61" spans="3:6" x14ac:dyDescent="0.25">
      <c r="C61" s="8">
        <v>60814</v>
      </c>
      <c r="D61" s="1">
        <v>52</v>
      </c>
      <c r="E61" s="2">
        <f t="shared" si="1"/>
        <v>16.393162808398952</v>
      </c>
      <c r="F61" s="1">
        <f t="shared" si="0"/>
        <v>1.0999999999999999E-2</v>
      </c>
    </row>
    <row r="62" spans="3:6" x14ac:dyDescent="0.25">
      <c r="C62" s="8">
        <v>61179</v>
      </c>
      <c r="D62" s="1">
        <v>53</v>
      </c>
      <c r="E62" s="2">
        <f t="shared" si="1"/>
        <v>16.573487599291337</v>
      </c>
      <c r="F62" s="1">
        <f t="shared" si="0"/>
        <v>1.0999999999999999E-2</v>
      </c>
    </row>
    <row r="63" spans="3:6" x14ac:dyDescent="0.25">
      <c r="C63" s="8">
        <v>61545</v>
      </c>
      <c r="D63" s="1">
        <v>54</v>
      </c>
      <c r="E63" s="2">
        <f t="shared" si="1"/>
        <v>16.755795962883539</v>
      </c>
      <c r="F63" s="1">
        <f t="shared" si="0"/>
        <v>1.0999999999999999E-2</v>
      </c>
    </row>
    <row r="64" spans="3:6" x14ac:dyDescent="0.25">
      <c r="C64" s="8">
        <v>61910</v>
      </c>
      <c r="D64" s="1">
        <v>55</v>
      </c>
      <c r="E64" s="2">
        <f t="shared" si="1"/>
        <v>16.940109718475256</v>
      </c>
      <c r="F64" s="1">
        <f t="shared" si="0"/>
        <v>1.0999999999999999E-2</v>
      </c>
    </row>
    <row r="65" spans="3:6" x14ac:dyDescent="0.25">
      <c r="C65" s="8">
        <v>62275</v>
      </c>
      <c r="D65" s="1">
        <v>56</v>
      </c>
      <c r="E65" s="2">
        <f t="shared" si="1"/>
        <v>17.126450925378482</v>
      </c>
      <c r="F65" s="1">
        <f t="shared" si="0"/>
        <v>1.0999999999999999E-2</v>
      </c>
    </row>
    <row r="66" spans="3:6" x14ac:dyDescent="0.25">
      <c r="C66" s="8">
        <v>62640</v>
      </c>
      <c r="D66" s="1">
        <v>57</v>
      </c>
      <c r="E66" s="2">
        <f t="shared" si="1"/>
        <v>17.314841885557644</v>
      </c>
      <c r="F66" s="1">
        <f t="shared" si="0"/>
        <v>1.0999999999999999E-2</v>
      </c>
    </row>
    <row r="67" spans="3:6" x14ac:dyDescent="0.25">
      <c r="C67" s="8">
        <v>63006</v>
      </c>
      <c r="D67" s="1">
        <v>58</v>
      </c>
      <c r="E67" s="2">
        <f t="shared" si="1"/>
        <v>17.505305146298777</v>
      </c>
      <c r="F67" s="1">
        <f t="shared" si="0"/>
        <v>1.0999999999999999E-2</v>
      </c>
    </row>
    <row r="68" spans="3:6" x14ac:dyDescent="0.25">
      <c r="C68" s="8">
        <v>63371</v>
      </c>
      <c r="D68" s="1">
        <v>59</v>
      </c>
      <c r="E68" s="2">
        <f t="shared" si="1"/>
        <v>17.697863502908064</v>
      </c>
      <c r="F68" s="1">
        <f t="shared" si="0"/>
        <v>1.0999999999999999E-2</v>
      </c>
    </row>
    <row r="69" spans="3:6" x14ac:dyDescent="0.25">
      <c r="C69" s="8">
        <v>63736</v>
      </c>
      <c r="D69" s="1">
        <v>60</v>
      </c>
      <c r="E69" s="2">
        <f t="shared" si="1"/>
        <v>17.89254000144005</v>
      </c>
      <c r="F69" s="1">
        <f t="shared" si="0"/>
        <v>1.0999999999999999E-2</v>
      </c>
    </row>
    <row r="70" spans="3:6" x14ac:dyDescent="0.25">
      <c r="C70" s="8">
        <v>64101</v>
      </c>
      <c r="D70" s="1">
        <v>61</v>
      </c>
      <c r="E70" s="2">
        <f t="shared" si="1"/>
        <v>18.089357941455887</v>
      </c>
      <c r="F70" s="1">
        <f t="shared" si="0"/>
        <v>1.0999999999999999E-2</v>
      </c>
    </row>
    <row r="71" spans="3:6" x14ac:dyDescent="0.25">
      <c r="C71" s="8">
        <v>64467</v>
      </c>
      <c r="D71" s="1">
        <v>62</v>
      </c>
      <c r="E71" s="2">
        <f t="shared" si="1"/>
        <v>18.288340878811901</v>
      </c>
      <c r="F71" s="1">
        <f t="shared" si="0"/>
        <v>1.0999999999999999E-2</v>
      </c>
    </row>
    <row r="72" spans="3:6" x14ac:dyDescent="0.25">
      <c r="C72" s="8">
        <v>64832</v>
      </c>
      <c r="D72" s="1">
        <v>63</v>
      </c>
      <c r="E72" s="2">
        <f t="shared" si="1"/>
        <v>18.489512628478831</v>
      </c>
      <c r="F72" s="1">
        <f t="shared" si="0"/>
        <v>1.0999999999999999E-2</v>
      </c>
    </row>
    <row r="73" spans="3:6" x14ac:dyDescent="0.25">
      <c r="C73" s="8">
        <v>65197</v>
      </c>
      <c r="D73" s="1">
        <v>64</v>
      </c>
      <c r="E73" s="2">
        <f t="shared" si="1"/>
        <v>18.692897267392098</v>
      </c>
      <c r="F73" s="1">
        <f t="shared" si="0"/>
        <v>1.0999999999999999E-2</v>
      </c>
    </row>
    <row r="74" spans="3:6" x14ac:dyDescent="0.25">
      <c r="C74" s="8">
        <v>65562</v>
      </c>
      <c r="D74" s="1">
        <v>65</v>
      </c>
      <c r="E74" s="2">
        <f t="shared" si="1"/>
        <v>18.898519137333409</v>
      </c>
      <c r="F74" s="1">
        <f t="shared" ref="F74:F137" si="2">IF(D74&lt;=yearsinitialgrowth,firstgrowthrate,finalgrowthrate)</f>
        <v>1.0999999999999999E-2</v>
      </c>
    </row>
    <row r="75" spans="3:6" x14ac:dyDescent="0.25">
      <c r="C75" s="8">
        <v>65928</v>
      </c>
      <c r="D75" s="1">
        <v>66</v>
      </c>
      <c r="E75" s="2">
        <f t="shared" si="1"/>
        <v>19.106402847844073</v>
      </c>
      <c r="F75" s="1">
        <f t="shared" si="2"/>
        <v>1.0999999999999999E-2</v>
      </c>
    </row>
    <row r="76" spans="3:6" x14ac:dyDescent="0.25">
      <c r="C76" s="8">
        <v>66293</v>
      </c>
      <c r="D76" s="1">
        <v>67</v>
      </c>
      <c r="E76" s="2">
        <f t="shared" si="1"/>
        <v>19.316573279170356</v>
      </c>
      <c r="F76" s="1">
        <f t="shared" si="2"/>
        <v>1.0999999999999999E-2</v>
      </c>
    </row>
    <row r="77" spans="3:6" x14ac:dyDescent="0.25">
      <c r="C77" s="8">
        <v>66658</v>
      </c>
      <c r="D77" s="1">
        <v>68</v>
      </c>
      <c r="E77" s="2">
        <f t="shared" si="1"/>
        <v>19.529055585241228</v>
      </c>
      <c r="F77" s="1">
        <f t="shared" si="2"/>
        <v>1.0999999999999999E-2</v>
      </c>
    </row>
    <row r="78" spans="3:6" x14ac:dyDescent="0.25">
      <c r="C78" s="8">
        <v>67023</v>
      </c>
      <c r="D78" s="1">
        <v>69</v>
      </c>
      <c r="E78" s="2">
        <f t="shared" ref="E78:E141" si="3">E77*(1+F77)</f>
        <v>19.743875196678879</v>
      </c>
      <c r="F78" s="1">
        <f t="shared" si="2"/>
        <v>1.0999999999999999E-2</v>
      </c>
    </row>
    <row r="79" spans="3:6" x14ac:dyDescent="0.25">
      <c r="C79" s="8">
        <v>67389</v>
      </c>
      <c r="D79" s="1">
        <v>70</v>
      </c>
      <c r="E79" s="2">
        <f t="shared" si="3"/>
        <v>19.961057823842346</v>
      </c>
      <c r="F79" s="1">
        <f t="shared" si="2"/>
        <v>1.0999999999999999E-2</v>
      </c>
    </row>
    <row r="80" spans="3:6" x14ac:dyDescent="0.25">
      <c r="C80" s="8">
        <v>67754</v>
      </c>
      <c r="D80" s="1">
        <v>71</v>
      </c>
      <c r="E80" s="2">
        <f t="shared" si="3"/>
        <v>20.180629459904608</v>
      </c>
      <c r="F80" s="1">
        <f t="shared" si="2"/>
        <v>1.0999999999999999E-2</v>
      </c>
    </row>
    <row r="81" spans="3:6" x14ac:dyDescent="0.25">
      <c r="C81" s="8">
        <v>68119</v>
      </c>
      <c r="D81" s="1">
        <v>72</v>
      </c>
      <c r="E81" s="2">
        <f t="shared" si="3"/>
        <v>20.402616383963558</v>
      </c>
      <c r="F81" s="1">
        <f t="shared" si="2"/>
        <v>1.0999999999999999E-2</v>
      </c>
    </row>
    <row r="82" spans="3:6" x14ac:dyDescent="0.25">
      <c r="C82" s="8">
        <v>68484</v>
      </c>
      <c r="D82" s="1">
        <v>73</v>
      </c>
      <c r="E82" s="2">
        <f t="shared" si="3"/>
        <v>20.627045164187155</v>
      </c>
      <c r="F82" s="1">
        <f t="shared" si="2"/>
        <v>1.0999999999999999E-2</v>
      </c>
    </row>
    <row r="83" spans="3:6" x14ac:dyDescent="0.25">
      <c r="C83" s="8">
        <v>68850</v>
      </c>
      <c r="D83" s="1">
        <v>74</v>
      </c>
      <c r="E83" s="2">
        <f t="shared" si="3"/>
        <v>20.853942660993212</v>
      </c>
      <c r="F83" s="1">
        <f t="shared" si="2"/>
        <v>1.0999999999999999E-2</v>
      </c>
    </row>
    <row r="84" spans="3:6" x14ac:dyDescent="0.25">
      <c r="C84" s="8">
        <v>69215</v>
      </c>
      <c r="D84" s="1">
        <v>75</v>
      </c>
      <c r="E84" s="2">
        <f t="shared" si="3"/>
        <v>21.083336030264135</v>
      </c>
      <c r="F84" s="1">
        <f t="shared" si="2"/>
        <v>1.0999999999999999E-2</v>
      </c>
    </row>
    <row r="85" spans="3:6" x14ac:dyDescent="0.25">
      <c r="C85" s="8">
        <v>69580</v>
      </c>
      <c r="D85" s="1">
        <v>76</v>
      </c>
      <c r="E85" s="2">
        <f t="shared" si="3"/>
        <v>21.315252726597038</v>
      </c>
      <c r="F85" s="1">
        <f t="shared" si="2"/>
        <v>1.0999999999999999E-2</v>
      </c>
    </row>
    <row r="86" spans="3:6" x14ac:dyDescent="0.25">
      <c r="C86" s="8">
        <v>69945</v>
      </c>
      <c r="D86" s="1">
        <v>77</v>
      </c>
      <c r="E86" s="2">
        <f t="shared" si="3"/>
        <v>21.549720506589605</v>
      </c>
      <c r="F86" s="1">
        <f t="shared" si="2"/>
        <v>1.0999999999999999E-2</v>
      </c>
    </row>
    <row r="87" spans="3:6" x14ac:dyDescent="0.25">
      <c r="C87" s="8">
        <v>70311</v>
      </c>
      <c r="D87" s="1">
        <v>78</v>
      </c>
      <c r="E87" s="2">
        <f t="shared" si="3"/>
        <v>21.786767432162087</v>
      </c>
      <c r="F87" s="1">
        <f t="shared" si="2"/>
        <v>1.0999999999999999E-2</v>
      </c>
    </row>
    <row r="88" spans="3:6" x14ac:dyDescent="0.25">
      <c r="C88" s="8">
        <v>70676</v>
      </c>
      <c r="D88" s="1">
        <v>79</v>
      </c>
      <c r="E88" s="2">
        <f t="shared" si="3"/>
        <v>22.026421873915869</v>
      </c>
      <c r="F88" s="1">
        <f t="shared" si="2"/>
        <v>1.0999999999999999E-2</v>
      </c>
    </row>
    <row r="89" spans="3:6" x14ac:dyDescent="0.25">
      <c r="C89" s="8">
        <v>71041</v>
      </c>
      <c r="D89" s="1">
        <v>80</v>
      </c>
      <c r="E89" s="2">
        <f t="shared" si="3"/>
        <v>22.268712514528939</v>
      </c>
      <c r="F89" s="1">
        <f t="shared" si="2"/>
        <v>1.0999999999999999E-2</v>
      </c>
    </row>
    <row r="90" spans="3:6" x14ac:dyDescent="0.25">
      <c r="C90" s="8">
        <v>71406</v>
      </c>
      <c r="D90" s="1">
        <v>81</v>
      </c>
      <c r="E90" s="2">
        <f t="shared" si="3"/>
        <v>22.513668352188756</v>
      </c>
      <c r="F90" s="1">
        <f t="shared" si="2"/>
        <v>1.0999999999999999E-2</v>
      </c>
    </row>
    <row r="91" spans="3:6" x14ac:dyDescent="0.25">
      <c r="C91" s="8">
        <v>71772</v>
      </c>
      <c r="D91" s="1">
        <v>82</v>
      </c>
      <c r="E91" s="2">
        <f t="shared" si="3"/>
        <v>22.76131870406283</v>
      </c>
      <c r="F91" s="1">
        <f t="shared" si="2"/>
        <v>1.0999999999999999E-2</v>
      </c>
    </row>
    <row r="92" spans="3:6" x14ac:dyDescent="0.25">
      <c r="C92" s="8">
        <v>72137</v>
      </c>
      <c r="D92" s="1">
        <v>83</v>
      </c>
      <c r="E92" s="2">
        <f t="shared" si="3"/>
        <v>23.011693209807518</v>
      </c>
      <c r="F92" s="1">
        <f t="shared" si="2"/>
        <v>1.0999999999999999E-2</v>
      </c>
    </row>
    <row r="93" spans="3:6" x14ac:dyDescent="0.25">
      <c r="C93" s="8">
        <v>72502</v>
      </c>
      <c r="D93" s="1">
        <v>84</v>
      </c>
      <c r="E93" s="2">
        <f t="shared" si="3"/>
        <v>23.264821835115399</v>
      </c>
      <c r="F93" s="1">
        <f t="shared" si="2"/>
        <v>1.0999999999999999E-2</v>
      </c>
    </row>
    <row r="94" spans="3:6" x14ac:dyDescent="0.25">
      <c r="C94" s="8">
        <v>72867</v>
      </c>
      <c r="D94" s="1">
        <v>85</v>
      </c>
      <c r="E94" s="2">
        <f t="shared" si="3"/>
        <v>23.520734875301667</v>
      </c>
      <c r="F94" s="1">
        <f t="shared" si="2"/>
        <v>1.0999999999999999E-2</v>
      </c>
    </row>
    <row r="95" spans="3:6" x14ac:dyDescent="0.25">
      <c r="C95" s="8">
        <v>73232</v>
      </c>
      <c r="D95" s="1">
        <v>86</v>
      </c>
      <c r="E95" s="2">
        <f t="shared" si="3"/>
        <v>23.779462958929983</v>
      </c>
      <c r="F95" s="1">
        <f t="shared" si="2"/>
        <v>1.0999999999999999E-2</v>
      </c>
    </row>
    <row r="96" spans="3:6" x14ac:dyDescent="0.25">
      <c r="C96" s="8">
        <v>73597</v>
      </c>
      <c r="D96" s="1">
        <v>87</v>
      </c>
      <c r="E96" s="2">
        <f t="shared" si="3"/>
        <v>24.041037051478209</v>
      </c>
      <c r="F96" s="1">
        <f t="shared" si="2"/>
        <v>1.0999999999999999E-2</v>
      </c>
    </row>
    <row r="97" spans="3:6" x14ac:dyDescent="0.25">
      <c r="C97" s="8">
        <v>73962</v>
      </c>
      <c r="D97" s="1">
        <v>88</v>
      </c>
      <c r="E97" s="2">
        <f t="shared" si="3"/>
        <v>24.305488459044469</v>
      </c>
      <c r="F97" s="1">
        <f t="shared" si="2"/>
        <v>1.0999999999999999E-2</v>
      </c>
    </row>
    <row r="98" spans="3:6" x14ac:dyDescent="0.25">
      <c r="C98" s="8">
        <v>74327</v>
      </c>
      <c r="D98" s="1">
        <v>89</v>
      </c>
      <c r="E98" s="2">
        <f t="shared" si="3"/>
        <v>24.572848832093957</v>
      </c>
      <c r="F98" s="1">
        <f t="shared" si="2"/>
        <v>1.0999999999999999E-2</v>
      </c>
    </row>
    <row r="99" spans="3:6" x14ac:dyDescent="0.25">
      <c r="C99" s="8">
        <v>74693</v>
      </c>
      <c r="D99" s="1">
        <v>90</v>
      </c>
      <c r="E99" s="2">
        <f t="shared" si="3"/>
        <v>24.843150169246989</v>
      </c>
      <c r="F99" s="1">
        <f t="shared" si="2"/>
        <v>1.0999999999999999E-2</v>
      </c>
    </row>
    <row r="100" spans="3:6" x14ac:dyDescent="0.25">
      <c r="C100" s="8">
        <v>75058</v>
      </c>
      <c r="D100" s="1">
        <v>91</v>
      </c>
      <c r="E100" s="2">
        <f t="shared" si="3"/>
        <v>25.116424821108705</v>
      </c>
      <c r="F100" s="1">
        <f t="shared" si="2"/>
        <v>1.0999999999999999E-2</v>
      </c>
    </row>
    <row r="101" spans="3:6" x14ac:dyDescent="0.25">
      <c r="C101" s="8">
        <v>75423</v>
      </c>
      <c r="D101" s="1">
        <v>92</v>
      </c>
      <c r="E101" s="2">
        <f t="shared" si="3"/>
        <v>25.392705494140898</v>
      </c>
      <c r="F101" s="1">
        <f t="shared" si="2"/>
        <v>1.0999999999999999E-2</v>
      </c>
    </row>
    <row r="102" spans="3:6" x14ac:dyDescent="0.25">
      <c r="C102" s="8">
        <v>75788</v>
      </c>
      <c r="D102" s="1">
        <v>93</v>
      </c>
      <c r="E102" s="2">
        <f t="shared" si="3"/>
        <v>25.672025254576447</v>
      </c>
      <c r="F102" s="1">
        <f t="shared" si="2"/>
        <v>1.0999999999999999E-2</v>
      </c>
    </row>
    <row r="103" spans="3:6" x14ac:dyDescent="0.25">
      <c r="C103" s="8">
        <v>76154</v>
      </c>
      <c r="D103" s="1">
        <v>94</v>
      </c>
      <c r="E103" s="2">
        <f t="shared" si="3"/>
        <v>25.954417532376784</v>
      </c>
      <c r="F103" s="1">
        <f t="shared" si="2"/>
        <v>1.0999999999999999E-2</v>
      </c>
    </row>
    <row r="104" spans="3:6" x14ac:dyDescent="0.25">
      <c r="C104" s="8">
        <v>76519</v>
      </c>
      <c r="D104" s="1">
        <v>95</v>
      </c>
      <c r="E104" s="2">
        <f t="shared" si="3"/>
        <v>26.239916125232927</v>
      </c>
      <c r="F104" s="1">
        <f t="shared" si="2"/>
        <v>1.0999999999999999E-2</v>
      </c>
    </row>
    <row r="105" spans="3:6" x14ac:dyDescent="0.25">
      <c r="C105" s="8">
        <v>76884</v>
      </c>
      <c r="D105" s="1">
        <v>96</v>
      </c>
      <c r="E105" s="2">
        <f t="shared" si="3"/>
        <v>26.528555202610487</v>
      </c>
      <c r="F105" s="1">
        <f t="shared" si="2"/>
        <v>1.0999999999999999E-2</v>
      </c>
    </row>
    <row r="106" spans="3:6" x14ac:dyDescent="0.25">
      <c r="C106" s="8">
        <v>77249</v>
      </c>
      <c r="D106" s="1">
        <v>97</v>
      </c>
      <c r="E106" s="2">
        <f t="shared" si="3"/>
        <v>26.820369309839201</v>
      </c>
      <c r="F106" s="1">
        <f t="shared" si="2"/>
        <v>1.0999999999999999E-2</v>
      </c>
    </row>
    <row r="107" spans="3:6" x14ac:dyDescent="0.25">
      <c r="C107" s="8">
        <v>77615</v>
      </c>
      <c r="D107" s="1">
        <v>98</v>
      </c>
      <c r="E107" s="2">
        <f t="shared" si="3"/>
        <v>27.115393372247429</v>
      </c>
      <c r="F107" s="1">
        <f t="shared" si="2"/>
        <v>1.0999999999999999E-2</v>
      </c>
    </row>
    <row r="108" spans="3:6" x14ac:dyDescent="0.25">
      <c r="C108" s="8">
        <v>77980</v>
      </c>
      <c r="D108" s="1">
        <v>99</v>
      </c>
      <c r="E108" s="2">
        <f t="shared" si="3"/>
        <v>27.413662699342147</v>
      </c>
      <c r="F108" s="1">
        <f t="shared" si="2"/>
        <v>1.0999999999999999E-2</v>
      </c>
    </row>
    <row r="109" spans="3:6" x14ac:dyDescent="0.25">
      <c r="C109" s="8">
        <v>78345</v>
      </c>
      <c r="D109" s="1">
        <v>100</v>
      </c>
      <c r="E109" s="2">
        <f t="shared" si="3"/>
        <v>27.715212989034907</v>
      </c>
      <c r="F109" s="1">
        <f t="shared" si="2"/>
        <v>1.0999999999999999E-2</v>
      </c>
    </row>
    <row r="110" spans="3:6" x14ac:dyDescent="0.25">
      <c r="C110" s="8">
        <v>78710</v>
      </c>
      <c r="D110" s="1">
        <v>101</v>
      </c>
      <c r="E110" s="2">
        <f t="shared" si="3"/>
        <v>28.020080331914286</v>
      </c>
      <c r="F110" s="1">
        <f t="shared" si="2"/>
        <v>1.0999999999999999E-2</v>
      </c>
    </row>
    <row r="111" spans="3:6" x14ac:dyDescent="0.25">
      <c r="C111" s="8">
        <v>79076</v>
      </c>
      <c r="D111" s="1">
        <v>102</v>
      </c>
      <c r="E111" s="2">
        <f t="shared" si="3"/>
        <v>28.32830121556534</v>
      </c>
      <c r="F111" s="1">
        <f t="shared" si="2"/>
        <v>1.0999999999999999E-2</v>
      </c>
    </row>
    <row r="112" spans="3:6" x14ac:dyDescent="0.25">
      <c r="C112" s="8">
        <v>79441</v>
      </c>
      <c r="D112" s="1">
        <v>103</v>
      </c>
      <c r="E112" s="2">
        <f t="shared" si="3"/>
        <v>28.639912528936556</v>
      </c>
      <c r="F112" s="1">
        <f t="shared" si="2"/>
        <v>1.0999999999999999E-2</v>
      </c>
    </row>
    <row r="113" spans="3:6" x14ac:dyDescent="0.25">
      <c r="C113" s="8">
        <v>79806</v>
      </c>
      <c r="D113" s="1">
        <v>104</v>
      </c>
      <c r="E113" s="2">
        <f t="shared" si="3"/>
        <v>28.954951566754854</v>
      </c>
      <c r="F113" s="1">
        <f t="shared" si="2"/>
        <v>1.0999999999999999E-2</v>
      </c>
    </row>
    <row r="114" spans="3:6" x14ac:dyDescent="0.25">
      <c r="C114" s="8">
        <v>80171</v>
      </c>
      <c r="D114" s="1">
        <v>105</v>
      </c>
      <c r="E114" s="2">
        <f t="shared" si="3"/>
        <v>29.273456033989156</v>
      </c>
      <c r="F114" s="1">
        <f t="shared" si="2"/>
        <v>1.0999999999999999E-2</v>
      </c>
    </row>
    <row r="115" spans="3:6" x14ac:dyDescent="0.25">
      <c r="C115" s="8">
        <v>80537</v>
      </c>
      <c r="D115" s="1">
        <v>106</v>
      </c>
      <c r="E115" s="2">
        <f t="shared" si="3"/>
        <v>29.595464050363034</v>
      </c>
      <c r="F115" s="1">
        <f t="shared" si="2"/>
        <v>1.0999999999999999E-2</v>
      </c>
    </row>
    <row r="116" spans="3:6" x14ac:dyDescent="0.25">
      <c r="C116" s="8">
        <v>80902</v>
      </c>
      <c r="D116" s="1">
        <v>107</v>
      </c>
      <c r="E116" s="2">
        <f t="shared" si="3"/>
        <v>29.921014154917025</v>
      </c>
      <c r="F116" s="1">
        <f t="shared" si="2"/>
        <v>1.0999999999999999E-2</v>
      </c>
    </row>
    <row r="117" spans="3:6" x14ac:dyDescent="0.25">
      <c r="C117" s="8">
        <v>81267</v>
      </c>
      <c r="D117" s="1">
        <v>108</v>
      </c>
      <c r="E117" s="2">
        <f t="shared" si="3"/>
        <v>30.250145310621107</v>
      </c>
      <c r="F117" s="1">
        <f t="shared" si="2"/>
        <v>1.0999999999999999E-2</v>
      </c>
    </row>
    <row r="118" spans="3:6" x14ac:dyDescent="0.25">
      <c r="C118" s="8">
        <v>81632</v>
      </c>
      <c r="D118" s="1">
        <v>109</v>
      </c>
      <c r="E118" s="2">
        <f t="shared" si="3"/>
        <v>30.582896909037938</v>
      </c>
      <c r="F118" s="1">
        <f t="shared" si="2"/>
        <v>1.0999999999999999E-2</v>
      </c>
    </row>
    <row r="119" spans="3:6" x14ac:dyDescent="0.25">
      <c r="C119" s="8">
        <v>81998</v>
      </c>
      <c r="D119" s="1">
        <v>110</v>
      </c>
      <c r="E119" s="2">
        <f t="shared" si="3"/>
        <v>30.919308775037351</v>
      </c>
      <c r="F119" s="1">
        <f t="shared" si="2"/>
        <v>1.0999999999999999E-2</v>
      </c>
    </row>
    <row r="120" spans="3:6" x14ac:dyDescent="0.25">
      <c r="C120" s="8">
        <v>82363</v>
      </c>
      <c r="D120" s="1">
        <v>111</v>
      </c>
      <c r="E120" s="2">
        <f t="shared" si="3"/>
        <v>31.25942117156276</v>
      </c>
      <c r="F120" s="1">
        <f t="shared" si="2"/>
        <v>1.0999999999999999E-2</v>
      </c>
    </row>
    <row r="121" spans="3:6" x14ac:dyDescent="0.25">
      <c r="C121" s="8">
        <v>82728</v>
      </c>
      <c r="D121" s="1">
        <v>112</v>
      </c>
      <c r="E121" s="2">
        <f t="shared" si="3"/>
        <v>31.603274804449946</v>
      </c>
      <c r="F121" s="1">
        <f t="shared" si="2"/>
        <v>1.0999999999999999E-2</v>
      </c>
    </row>
    <row r="122" spans="3:6" x14ac:dyDescent="0.25">
      <c r="C122" s="8">
        <v>83093</v>
      </c>
      <c r="D122" s="1">
        <v>113</v>
      </c>
      <c r="E122" s="2">
        <f t="shared" si="3"/>
        <v>31.950910827298891</v>
      </c>
      <c r="F122" s="1">
        <f t="shared" si="2"/>
        <v>1.0999999999999999E-2</v>
      </c>
    </row>
    <row r="123" spans="3:6" x14ac:dyDescent="0.25">
      <c r="C123" s="8">
        <v>83459</v>
      </c>
      <c r="D123" s="1">
        <v>114</v>
      </c>
      <c r="E123" s="2">
        <f t="shared" si="3"/>
        <v>32.302370846399178</v>
      </c>
      <c r="F123" s="1">
        <f t="shared" si="2"/>
        <v>1.0999999999999999E-2</v>
      </c>
    </row>
    <row r="124" spans="3:6" x14ac:dyDescent="0.25">
      <c r="C124" s="8">
        <v>83824</v>
      </c>
      <c r="D124" s="1">
        <v>115</v>
      </c>
      <c r="E124" s="2">
        <f t="shared" si="3"/>
        <v>32.657696925709566</v>
      </c>
      <c r="F124" s="1">
        <f t="shared" si="2"/>
        <v>1.0999999999999999E-2</v>
      </c>
    </row>
    <row r="125" spans="3:6" x14ac:dyDescent="0.25">
      <c r="C125" s="8">
        <v>84189</v>
      </c>
      <c r="D125" s="1">
        <v>116</v>
      </c>
      <c r="E125" s="2">
        <f t="shared" si="3"/>
        <v>33.016931591892366</v>
      </c>
      <c r="F125" s="1">
        <f t="shared" si="2"/>
        <v>1.0999999999999999E-2</v>
      </c>
    </row>
    <row r="126" spans="3:6" x14ac:dyDescent="0.25">
      <c r="C126" s="8">
        <v>84554</v>
      </c>
      <c r="D126" s="1">
        <v>117</v>
      </c>
      <c r="E126" s="2">
        <f t="shared" si="3"/>
        <v>33.380117839403177</v>
      </c>
      <c r="F126" s="1">
        <f t="shared" si="2"/>
        <v>1.0999999999999999E-2</v>
      </c>
    </row>
    <row r="127" spans="3:6" x14ac:dyDescent="0.25">
      <c r="C127" s="8">
        <v>84920</v>
      </c>
      <c r="D127" s="1">
        <v>118</v>
      </c>
      <c r="E127" s="2">
        <f t="shared" si="3"/>
        <v>33.747299135636609</v>
      </c>
      <c r="F127" s="1">
        <f t="shared" si="2"/>
        <v>1.0999999999999999E-2</v>
      </c>
    </row>
    <row r="128" spans="3:6" x14ac:dyDescent="0.25">
      <c r="C128" s="8">
        <v>85285</v>
      </c>
      <c r="D128" s="1">
        <v>119</v>
      </c>
      <c r="E128" s="2">
        <f t="shared" si="3"/>
        <v>34.118519426128607</v>
      </c>
      <c r="F128" s="1">
        <f t="shared" si="2"/>
        <v>1.0999999999999999E-2</v>
      </c>
    </row>
    <row r="129" spans="3:6" x14ac:dyDescent="0.25">
      <c r="C129" s="8">
        <v>85650</v>
      </c>
      <c r="D129" s="1">
        <v>120</v>
      </c>
      <c r="E129" s="2">
        <f t="shared" si="3"/>
        <v>34.493823139816016</v>
      </c>
      <c r="F129" s="1">
        <f t="shared" si="2"/>
        <v>1.0999999999999999E-2</v>
      </c>
    </row>
    <row r="130" spans="3:6" x14ac:dyDescent="0.25">
      <c r="C130" s="8">
        <v>86015</v>
      </c>
      <c r="D130" s="1">
        <v>121</v>
      </c>
      <c r="E130" s="2">
        <f t="shared" si="3"/>
        <v>34.873255194353987</v>
      </c>
      <c r="F130" s="1">
        <f t="shared" si="2"/>
        <v>1.0999999999999999E-2</v>
      </c>
    </row>
    <row r="131" spans="3:6" x14ac:dyDescent="0.25">
      <c r="C131" s="8">
        <v>86381</v>
      </c>
      <c r="D131" s="1">
        <v>122</v>
      </c>
      <c r="E131" s="2">
        <f t="shared" si="3"/>
        <v>35.256861001491878</v>
      </c>
      <c r="F131" s="1">
        <f t="shared" si="2"/>
        <v>1.0999999999999999E-2</v>
      </c>
    </row>
    <row r="132" spans="3:6" x14ac:dyDescent="0.25">
      <c r="C132" s="8">
        <v>86746</v>
      </c>
      <c r="D132" s="1">
        <v>123</v>
      </c>
      <c r="E132" s="2">
        <f t="shared" si="3"/>
        <v>35.644686472508283</v>
      </c>
      <c r="F132" s="1">
        <f t="shared" si="2"/>
        <v>1.0999999999999999E-2</v>
      </c>
    </row>
    <row r="133" spans="3:6" x14ac:dyDescent="0.25">
      <c r="C133" s="8">
        <v>87111</v>
      </c>
      <c r="D133" s="1">
        <v>124</v>
      </c>
      <c r="E133" s="2">
        <f t="shared" si="3"/>
        <v>36.036778023705871</v>
      </c>
      <c r="F133" s="1">
        <f t="shared" si="2"/>
        <v>1.0999999999999999E-2</v>
      </c>
    </row>
    <row r="134" spans="3:6" x14ac:dyDescent="0.25">
      <c r="C134" s="8">
        <v>87476</v>
      </c>
      <c r="D134" s="1">
        <v>125</v>
      </c>
      <c r="E134" s="2">
        <f t="shared" si="3"/>
        <v>36.433182581966634</v>
      </c>
      <c r="F134" s="1">
        <f t="shared" si="2"/>
        <v>1.0999999999999999E-2</v>
      </c>
    </row>
    <row r="135" spans="3:6" x14ac:dyDescent="0.25">
      <c r="C135" s="8">
        <v>87842</v>
      </c>
      <c r="D135" s="1">
        <v>126</v>
      </c>
      <c r="E135" s="2">
        <f t="shared" si="3"/>
        <v>36.833947590368261</v>
      </c>
      <c r="F135" s="1">
        <f t="shared" si="2"/>
        <v>1.0999999999999999E-2</v>
      </c>
    </row>
    <row r="136" spans="3:6" x14ac:dyDescent="0.25">
      <c r="C136" s="8">
        <v>88207</v>
      </c>
      <c r="D136" s="1">
        <v>127</v>
      </c>
      <c r="E136" s="2">
        <f t="shared" si="3"/>
        <v>37.239121013862309</v>
      </c>
      <c r="F136" s="1">
        <f t="shared" si="2"/>
        <v>1.0999999999999999E-2</v>
      </c>
    </row>
    <row r="137" spans="3:6" x14ac:dyDescent="0.25">
      <c r="C137" s="8">
        <v>88572</v>
      </c>
      <c r="D137" s="1">
        <v>128</v>
      </c>
      <c r="E137" s="2">
        <f t="shared" si="3"/>
        <v>37.648751345014794</v>
      </c>
      <c r="F137" s="1">
        <f t="shared" si="2"/>
        <v>1.0999999999999999E-2</v>
      </c>
    </row>
    <row r="138" spans="3:6" x14ac:dyDescent="0.25">
      <c r="C138" s="8">
        <v>88937</v>
      </c>
      <c r="D138" s="1">
        <v>129</v>
      </c>
      <c r="E138" s="2">
        <f t="shared" si="3"/>
        <v>38.062887609809955</v>
      </c>
      <c r="F138" s="1">
        <f t="shared" ref="F138:F201" si="4">IF(D138&lt;=yearsinitialgrowth,firstgrowthrate,finalgrowthrate)</f>
        <v>1.0999999999999999E-2</v>
      </c>
    </row>
    <row r="139" spans="3:6" x14ac:dyDescent="0.25">
      <c r="C139" s="8">
        <v>89303</v>
      </c>
      <c r="D139" s="1">
        <v>130</v>
      </c>
      <c r="E139" s="2">
        <f t="shared" si="3"/>
        <v>38.48157937351786</v>
      </c>
      <c r="F139" s="1">
        <f t="shared" si="4"/>
        <v>1.0999999999999999E-2</v>
      </c>
    </row>
    <row r="140" spans="3:6" x14ac:dyDescent="0.25">
      <c r="C140" s="8">
        <v>89668</v>
      </c>
      <c r="D140" s="1">
        <v>131</v>
      </c>
      <c r="E140" s="2">
        <f t="shared" si="3"/>
        <v>38.904876746626556</v>
      </c>
      <c r="F140" s="1">
        <f t="shared" si="4"/>
        <v>1.0999999999999999E-2</v>
      </c>
    </row>
    <row r="141" spans="3:6" x14ac:dyDescent="0.25">
      <c r="C141" s="8">
        <v>90033</v>
      </c>
      <c r="D141" s="1">
        <v>132</v>
      </c>
      <c r="E141" s="2">
        <f t="shared" si="3"/>
        <v>39.332830390839447</v>
      </c>
      <c r="F141" s="1">
        <f t="shared" si="4"/>
        <v>1.0999999999999999E-2</v>
      </c>
    </row>
    <row r="142" spans="3:6" x14ac:dyDescent="0.25">
      <c r="C142" s="8">
        <v>90398</v>
      </c>
      <c r="D142" s="1">
        <v>133</v>
      </c>
      <c r="E142" s="2">
        <f t="shared" ref="E142:E205" si="5">E141*(1+F141)</f>
        <v>39.765491525138678</v>
      </c>
      <c r="F142" s="1">
        <f t="shared" si="4"/>
        <v>1.0999999999999999E-2</v>
      </c>
    </row>
    <row r="143" spans="3:6" x14ac:dyDescent="0.25">
      <c r="C143" s="8">
        <v>90764</v>
      </c>
      <c r="D143" s="1">
        <v>134</v>
      </c>
      <c r="E143" s="2">
        <f t="shared" si="5"/>
        <v>40.202911931915203</v>
      </c>
      <c r="F143" s="1">
        <f t="shared" si="4"/>
        <v>1.0999999999999999E-2</v>
      </c>
    </row>
    <row r="144" spans="3:6" x14ac:dyDescent="0.25">
      <c r="C144" s="8">
        <v>91129</v>
      </c>
      <c r="D144" s="1">
        <v>135</v>
      </c>
      <c r="E144" s="2">
        <f t="shared" si="5"/>
        <v>40.645143963166269</v>
      </c>
      <c r="F144" s="1">
        <f t="shared" si="4"/>
        <v>1.0999999999999999E-2</v>
      </c>
    </row>
    <row r="145" spans="3:6" x14ac:dyDescent="0.25">
      <c r="C145" s="8">
        <v>91494</v>
      </c>
      <c r="D145" s="1">
        <v>136</v>
      </c>
      <c r="E145" s="2">
        <f t="shared" si="5"/>
        <v>41.092240546761097</v>
      </c>
      <c r="F145" s="1">
        <f t="shared" si="4"/>
        <v>1.0999999999999999E-2</v>
      </c>
    </row>
    <row r="146" spans="3:6" x14ac:dyDescent="0.25">
      <c r="C146" s="8">
        <v>91859</v>
      </c>
      <c r="D146" s="1">
        <v>137</v>
      </c>
      <c r="E146" s="2">
        <f t="shared" si="5"/>
        <v>41.544255192775466</v>
      </c>
      <c r="F146" s="1">
        <f t="shared" si="4"/>
        <v>1.0999999999999999E-2</v>
      </c>
    </row>
    <row r="147" spans="3:6" x14ac:dyDescent="0.25">
      <c r="C147" s="8">
        <v>92225</v>
      </c>
      <c r="D147" s="1">
        <v>138</v>
      </c>
      <c r="E147" s="2">
        <f t="shared" si="5"/>
        <v>42.001241999895996</v>
      </c>
      <c r="F147" s="1">
        <f t="shared" si="4"/>
        <v>1.0999999999999999E-2</v>
      </c>
    </row>
    <row r="148" spans="3:6" x14ac:dyDescent="0.25">
      <c r="C148" s="8">
        <v>92590</v>
      </c>
      <c r="D148" s="1">
        <v>139</v>
      </c>
      <c r="E148" s="2">
        <f t="shared" si="5"/>
        <v>42.463255661894848</v>
      </c>
      <c r="F148" s="1">
        <f t="shared" si="4"/>
        <v>1.0999999999999999E-2</v>
      </c>
    </row>
    <row r="149" spans="3:6" x14ac:dyDescent="0.25">
      <c r="C149" s="8">
        <v>92955</v>
      </c>
      <c r="D149" s="1">
        <v>140</v>
      </c>
      <c r="E149" s="2">
        <f t="shared" si="5"/>
        <v>42.930351474175687</v>
      </c>
      <c r="F149" s="1">
        <f t="shared" si="4"/>
        <v>1.0999999999999999E-2</v>
      </c>
    </row>
    <row r="150" spans="3:6" x14ac:dyDescent="0.25">
      <c r="C150" s="8">
        <v>93320</v>
      </c>
      <c r="D150" s="1">
        <v>141</v>
      </c>
      <c r="E150" s="2">
        <f t="shared" si="5"/>
        <v>43.402585340391617</v>
      </c>
      <c r="F150" s="1">
        <f t="shared" si="4"/>
        <v>1.0999999999999999E-2</v>
      </c>
    </row>
    <row r="151" spans="3:6" x14ac:dyDescent="0.25">
      <c r="C151" s="8">
        <v>93686</v>
      </c>
      <c r="D151" s="1">
        <v>142</v>
      </c>
      <c r="E151" s="2">
        <f t="shared" si="5"/>
        <v>43.880013779135922</v>
      </c>
      <c r="F151" s="1">
        <f t="shared" si="4"/>
        <v>1.0999999999999999E-2</v>
      </c>
    </row>
    <row r="152" spans="3:6" x14ac:dyDescent="0.25">
      <c r="C152" s="8">
        <v>94051</v>
      </c>
      <c r="D152" s="1">
        <v>143</v>
      </c>
      <c r="E152" s="2">
        <f t="shared" si="5"/>
        <v>44.362693930706413</v>
      </c>
      <c r="F152" s="1">
        <f t="shared" si="4"/>
        <v>1.0999999999999999E-2</v>
      </c>
    </row>
    <row r="153" spans="3:6" x14ac:dyDescent="0.25">
      <c r="C153" s="8">
        <v>94416</v>
      </c>
      <c r="D153" s="1">
        <v>144</v>
      </c>
      <c r="E153" s="2">
        <f t="shared" si="5"/>
        <v>44.85068356394418</v>
      </c>
      <c r="F153" s="1">
        <f t="shared" si="4"/>
        <v>1.0999999999999999E-2</v>
      </c>
    </row>
    <row r="154" spans="3:6" x14ac:dyDescent="0.25">
      <c r="C154" s="8">
        <v>94781</v>
      </c>
      <c r="D154" s="1">
        <v>145</v>
      </c>
      <c r="E154" s="2">
        <f t="shared" si="5"/>
        <v>45.344041083147559</v>
      </c>
      <c r="F154" s="1">
        <f t="shared" si="4"/>
        <v>1.0999999999999999E-2</v>
      </c>
    </row>
    <row r="155" spans="3:6" x14ac:dyDescent="0.25">
      <c r="C155" s="8">
        <v>95147</v>
      </c>
      <c r="D155" s="1">
        <v>146</v>
      </c>
      <c r="E155" s="2">
        <f t="shared" si="5"/>
        <v>45.842825535062175</v>
      </c>
      <c r="F155" s="1">
        <f t="shared" si="4"/>
        <v>1.0999999999999999E-2</v>
      </c>
    </row>
    <row r="156" spans="3:6" x14ac:dyDescent="0.25">
      <c r="C156" s="8">
        <v>95512</v>
      </c>
      <c r="D156" s="1">
        <v>147</v>
      </c>
      <c r="E156" s="2">
        <f t="shared" si="5"/>
        <v>46.347096615947855</v>
      </c>
      <c r="F156" s="1">
        <f t="shared" si="4"/>
        <v>1.0999999999999999E-2</v>
      </c>
    </row>
    <row r="157" spans="3:6" x14ac:dyDescent="0.25">
      <c r="C157" s="8">
        <v>95877</v>
      </c>
      <c r="D157" s="1">
        <v>148</v>
      </c>
      <c r="E157" s="2">
        <f t="shared" si="5"/>
        <v>46.856914678723278</v>
      </c>
      <c r="F157" s="1">
        <f t="shared" si="4"/>
        <v>1.0999999999999999E-2</v>
      </c>
    </row>
    <row r="158" spans="3:6" x14ac:dyDescent="0.25">
      <c r="C158" s="8">
        <v>96242</v>
      </c>
      <c r="D158" s="1">
        <v>149</v>
      </c>
      <c r="E158" s="2">
        <f t="shared" si="5"/>
        <v>47.37234074018923</v>
      </c>
      <c r="F158" s="1">
        <f t="shared" si="4"/>
        <v>1.0999999999999999E-2</v>
      </c>
    </row>
    <row r="159" spans="3:6" x14ac:dyDescent="0.25">
      <c r="C159" s="8">
        <v>96608</v>
      </c>
      <c r="D159" s="1">
        <v>150</v>
      </c>
      <c r="E159" s="2">
        <f t="shared" si="5"/>
        <v>47.893436488331304</v>
      </c>
      <c r="F159" s="1">
        <f t="shared" si="4"/>
        <v>1.0999999999999999E-2</v>
      </c>
    </row>
    <row r="160" spans="3:6" x14ac:dyDescent="0.25">
      <c r="C160" s="8">
        <v>96973</v>
      </c>
      <c r="D160" s="1">
        <v>151</v>
      </c>
      <c r="E160" s="2">
        <f t="shared" si="5"/>
        <v>48.420264289702942</v>
      </c>
      <c r="F160" s="1">
        <f t="shared" si="4"/>
        <v>1.0999999999999999E-2</v>
      </c>
    </row>
    <row r="161" spans="3:6" x14ac:dyDescent="0.25">
      <c r="C161" s="8">
        <v>97338</v>
      </c>
      <c r="D161" s="1">
        <v>152</v>
      </c>
      <c r="E161" s="2">
        <f t="shared" si="5"/>
        <v>48.952887196889669</v>
      </c>
      <c r="F161" s="1">
        <f t="shared" si="4"/>
        <v>1.0999999999999999E-2</v>
      </c>
    </row>
    <row r="162" spans="3:6" x14ac:dyDescent="0.25">
      <c r="C162" s="8">
        <v>97703</v>
      </c>
      <c r="D162" s="1">
        <v>153</v>
      </c>
      <c r="E162" s="2">
        <f t="shared" si="5"/>
        <v>49.491368956055453</v>
      </c>
      <c r="F162" s="1">
        <f t="shared" si="4"/>
        <v>1.0999999999999999E-2</v>
      </c>
    </row>
    <row r="163" spans="3:6" x14ac:dyDescent="0.25">
      <c r="C163" s="8">
        <v>98069</v>
      </c>
      <c r="D163" s="1">
        <v>154</v>
      </c>
      <c r="E163" s="2">
        <f t="shared" si="5"/>
        <v>50.035774014572056</v>
      </c>
      <c r="F163" s="1">
        <f t="shared" si="4"/>
        <v>1.0999999999999999E-2</v>
      </c>
    </row>
    <row r="164" spans="3:6" x14ac:dyDescent="0.25">
      <c r="C164" s="8">
        <v>98434</v>
      </c>
      <c r="D164" s="1">
        <v>155</v>
      </c>
      <c r="E164" s="2">
        <f t="shared" si="5"/>
        <v>50.586167528732346</v>
      </c>
      <c r="F164" s="1">
        <f t="shared" si="4"/>
        <v>1.0999999999999999E-2</v>
      </c>
    </row>
    <row r="165" spans="3:6" x14ac:dyDescent="0.25">
      <c r="C165" s="8">
        <v>98799</v>
      </c>
      <c r="D165" s="1">
        <v>156</v>
      </c>
      <c r="E165" s="2">
        <f t="shared" si="5"/>
        <v>51.142615371548395</v>
      </c>
      <c r="F165" s="1">
        <f t="shared" si="4"/>
        <v>1.0999999999999999E-2</v>
      </c>
    </row>
    <row r="166" spans="3:6" x14ac:dyDescent="0.25">
      <c r="C166" s="8">
        <v>99164</v>
      </c>
      <c r="D166" s="1">
        <v>157</v>
      </c>
      <c r="E166" s="2">
        <f t="shared" si="5"/>
        <v>51.705184140635424</v>
      </c>
      <c r="F166" s="1">
        <f t="shared" si="4"/>
        <v>1.0999999999999999E-2</v>
      </c>
    </row>
    <row r="167" spans="3:6" x14ac:dyDescent="0.25">
      <c r="C167" s="8">
        <v>99530</v>
      </c>
      <c r="D167" s="1">
        <v>158</v>
      </c>
      <c r="E167" s="2">
        <f t="shared" si="5"/>
        <v>52.273941166182411</v>
      </c>
      <c r="F167" s="1">
        <f t="shared" si="4"/>
        <v>1.0999999999999999E-2</v>
      </c>
    </row>
    <row r="168" spans="3:6" x14ac:dyDescent="0.25">
      <c r="C168" s="8">
        <v>99895</v>
      </c>
      <c r="D168" s="1">
        <v>159</v>
      </c>
      <c r="E168" s="2">
        <f t="shared" si="5"/>
        <v>52.848954519010412</v>
      </c>
      <c r="F168" s="1">
        <f t="shared" si="4"/>
        <v>1.0999999999999999E-2</v>
      </c>
    </row>
    <row r="169" spans="3:6" x14ac:dyDescent="0.25">
      <c r="C169" s="8">
        <v>100260</v>
      </c>
      <c r="D169" s="1">
        <v>160</v>
      </c>
      <c r="E169" s="2">
        <f t="shared" si="5"/>
        <v>53.430293018719524</v>
      </c>
      <c r="F169" s="1">
        <f t="shared" si="4"/>
        <v>1.0999999999999999E-2</v>
      </c>
    </row>
    <row r="170" spans="3:6" x14ac:dyDescent="0.25">
      <c r="C170" s="8">
        <v>100625</v>
      </c>
      <c r="D170" s="1">
        <v>161</v>
      </c>
      <c r="E170" s="2">
        <f t="shared" si="5"/>
        <v>54.018026241925433</v>
      </c>
      <c r="F170" s="1">
        <f t="shared" si="4"/>
        <v>1.0999999999999999E-2</v>
      </c>
    </row>
    <row r="171" spans="3:6" x14ac:dyDescent="0.25">
      <c r="C171" s="8">
        <v>100991</v>
      </c>
      <c r="D171" s="1">
        <v>162</v>
      </c>
      <c r="E171" s="2">
        <f t="shared" si="5"/>
        <v>54.612224530586609</v>
      </c>
      <c r="F171" s="1">
        <f t="shared" si="4"/>
        <v>1.0999999999999999E-2</v>
      </c>
    </row>
    <row r="172" spans="3:6" x14ac:dyDescent="0.25">
      <c r="C172" s="8">
        <v>101356</v>
      </c>
      <c r="D172" s="1">
        <v>163</v>
      </c>
      <c r="E172" s="2">
        <f t="shared" si="5"/>
        <v>55.212959000423055</v>
      </c>
      <c r="F172" s="1">
        <f t="shared" si="4"/>
        <v>1.0999999999999999E-2</v>
      </c>
    </row>
    <row r="173" spans="3:6" x14ac:dyDescent="0.25">
      <c r="C173" s="8">
        <v>101721</v>
      </c>
      <c r="D173" s="1">
        <v>164</v>
      </c>
      <c r="E173" s="2">
        <f t="shared" si="5"/>
        <v>55.820301549427704</v>
      </c>
      <c r="F173" s="1">
        <f t="shared" si="4"/>
        <v>1.0999999999999999E-2</v>
      </c>
    </row>
    <row r="174" spans="3:6" x14ac:dyDescent="0.25">
      <c r="C174" s="8">
        <v>102086</v>
      </c>
      <c r="D174" s="1">
        <v>165</v>
      </c>
      <c r="E174" s="2">
        <f t="shared" si="5"/>
        <v>56.4343248664714</v>
      </c>
      <c r="F174" s="1">
        <f t="shared" si="4"/>
        <v>1.0999999999999999E-2</v>
      </c>
    </row>
    <row r="175" spans="3:6" x14ac:dyDescent="0.25">
      <c r="C175" s="8">
        <v>102452</v>
      </c>
      <c r="D175" s="1">
        <v>166</v>
      </c>
      <c r="E175" s="2">
        <f t="shared" si="5"/>
        <v>57.055102440002578</v>
      </c>
      <c r="F175" s="1">
        <f t="shared" si="4"/>
        <v>1.0999999999999999E-2</v>
      </c>
    </row>
    <row r="176" spans="3:6" x14ac:dyDescent="0.25">
      <c r="C176" s="8">
        <v>102817</v>
      </c>
      <c r="D176" s="1">
        <v>167</v>
      </c>
      <c r="E176" s="2">
        <f t="shared" si="5"/>
        <v>57.682708566842599</v>
      </c>
      <c r="F176" s="1">
        <f t="shared" si="4"/>
        <v>1.0999999999999999E-2</v>
      </c>
    </row>
    <row r="177" spans="3:6" x14ac:dyDescent="0.25">
      <c r="C177" s="8">
        <v>103182</v>
      </c>
      <c r="D177" s="1">
        <v>168</v>
      </c>
      <c r="E177" s="2">
        <f t="shared" si="5"/>
        <v>58.317218361077863</v>
      </c>
      <c r="F177" s="1">
        <f t="shared" si="4"/>
        <v>1.0999999999999999E-2</v>
      </c>
    </row>
    <row r="178" spans="3:6" x14ac:dyDescent="0.25">
      <c r="C178" s="8">
        <v>103547</v>
      </c>
      <c r="D178" s="1">
        <v>169</v>
      </c>
      <c r="E178" s="2">
        <f t="shared" si="5"/>
        <v>58.958707763049716</v>
      </c>
      <c r="F178" s="1">
        <f t="shared" si="4"/>
        <v>1.0999999999999999E-2</v>
      </c>
    </row>
    <row r="179" spans="3:6" x14ac:dyDescent="0.25">
      <c r="C179" s="8">
        <v>103913</v>
      </c>
      <c r="D179" s="1">
        <v>170</v>
      </c>
      <c r="E179" s="2">
        <f t="shared" si="5"/>
        <v>59.607253548443261</v>
      </c>
      <c r="F179" s="1">
        <f t="shared" si="4"/>
        <v>1.0999999999999999E-2</v>
      </c>
    </row>
    <row r="180" spans="3:6" x14ac:dyDescent="0.25">
      <c r="C180" s="8">
        <v>104278</v>
      </c>
      <c r="D180" s="1">
        <v>171</v>
      </c>
      <c r="E180" s="2">
        <f t="shared" si="5"/>
        <v>60.262933337476127</v>
      </c>
      <c r="F180" s="1">
        <f t="shared" si="4"/>
        <v>1.0999999999999999E-2</v>
      </c>
    </row>
    <row r="181" spans="3:6" x14ac:dyDescent="0.25">
      <c r="C181" s="8">
        <v>104643</v>
      </c>
      <c r="D181" s="1">
        <v>172</v>
      </c>
      <c r="E181" s="2">
        <f t="shared" si="5"/>
        <v>60.925825604188361</v>
      </c>
      <c r="F181" s="1">
        <f t="shared" si="4"/>
        <v>1.0999999999999999E-2</v>
      </c>
    </row>
    <row r="182" spans="3:6" x14ac:dyDescent="0.25">
      <c r="C182" s="8">
        <v>105008</v>
      </c>
      <c r="D182" s="1">
        <v>173</v>
      </c>
      <c r="E182" s="2">
        <f t="shared" si="5"/>
        <v>61.596009685834424</v>
      </c>
      <c r="F182" s="1">
        <f t="shared" si="4"/>
        <v>1.0999999999999999E-2</v>
      </c>
    </row>
    <row r="183" spans="3:6" x14ac:dyDescent="0.25">
      <c r="C183" s="8">
        <v>105374</v>
      </c>
      <c r="D183" s="1">
        <v>174</v>
      </c>
      <c r="E183" s="2">
        <f t="shared" si="5"/>
        <v>62.273565792378598</v>
      </c>
      <c r="F183" s="1">
        <f t="shared" si="4"/>
        <v>1.0999999999999999E-2</v>
      </c>
    </row>
    <row r="184" spans="3:6" x14ac:dyDescent="0.25">
      <c r="C184" s="8">
        <v>105739</v>
      </c>
      <c r="D184" s="1">
        <v>175</v>
      </c>
      <c r="E184" s="2">
        <f t="shared" si="5"/>
        <v>62.958575016094755</v>
      </c>
      <c r="F184" s="1">
        <f t="shared" si="4"/>
        <v>1.0999999999999999E-2</v>
      </c>
    </row>
    <row r="185" spans="3:6" x14ac:dyDescent="0.25">
      <c r="C185" s="8">
        <v>106104</v>
      </c>
      <c r="D185" s="1">
        <v>176</v>
      </c>
      <c r="E185" s="2">
        <f t="shared" si="5"/>
        <v>63.651119341271794</v>
      </c>
      <c r="F185" s="1">
        <f t="shared" si="4"/>
        <v>1.0999999999999999E-2</v>
      </c>
    </row>
    <row r="186" spans="3:6" x14ac:dyDescent="0.25">
      <c r="C186" s="8">
        <v>106469</v>
      </c>
      <c r="D186" s="1">
        <v>177</v>
      </c>
      <c r="E186" s="2">
        <f t="shared" si="5"/>
        <v>64.351281654025783</v>
      </c>
      <c r="F186" s="1">
        <f t="shared" si="4"/>
        <v>1.0999999999999999E-2</v>
      </c>
    </row>
    <row r="187" spans="3:6" x14ac:dyDescent="0.25">
      <c r="C187" s="8">
        <v>106835</v>
      </c>
      <c r="D187" s="1">
        <v>178</v>
      </c>
      <c r="E187" s="2">
        <f t="shared" si="5"/>
        <v>65.059145752220061</v>
      </c>
      <c r="F187" s="1">
        <f t="shared" si="4"/>
        <v>1.0999999999999999E-2</v>
      </c>
    </row>
    <row r="188" spans="3:6" x14ac:dyDescent="0.25">
      <c r="C188" s="8">
        <v>107200</v>
      </c>
      <c r="D188" s="1">
        <v>179</v>
      </c>
      <c r="E188" s="2">
        <f t="shared" si="5"/>
        <v>65.774796355494473</v>
      </c>
      <c r="F188" s="1">
        <f t="shared" si="4"/>
        <v>1.0999999999999999E-2</v>
      </c>
    </row>
    <row r="189" spans="3:6" x14ac:dyDescent="0.25">
      <c r="C189" s="8">
        <v>107565</v>
      </c>
      <c r="D189" s="1">
        <v>180</v>
      </c>
      <c r="E189" s="2">
        <f t="shared" si="5"/>
        <v>66.498319115404911</v>
      </c>
      <c r="F189" s="1">
        <f t="shared" si="4"/>
        <v>1.0999999999999999E-2</v>
      </c>
    </row>
    <row r="190" spans="3:6" x14ac:dyDescent="0.25">
      <c r="C190" s="8">
        <v>107930</v>
      </c>
      <c r="D190" s="1">
        <v>181</v>
      </c>
      <c r="E190" s="2">
        <f t="shared" si="5"/>
        <v>67.229800625674358</v>
      </c>
      <c r="F190" s="1">
        <f t="shared" si="4"/>
        <v>1.0999999999999999E-2</v>
      </c>
    </row>
    <row r="191" spans="3:6" x14ac:dyDescent="0.25">
      <c r="C191" s="8">
        <v>108296</v>
      </c>
      <c r="D191" s="1">
        <v>182</v>
      </c>
      <c r="E191" s="2">
        <f t="shared" si="5"/>
        <v>67.969328432556765</v>
      </c>
      <c r="F191" s="1">
        <f t="shared" si="4"/>
        <v>1.0999999999999999E-2</v>
      </c>
    </row>
    <row r="192" spans="3:6" x14ac:dyDescent="0.25">
      <c r="C192" s="8">
        <v>108661</v>
      </c>
      <c r="D192" s="1">
        <v>183</v>
      </c>
      <c r="E192" s="2">
        <f t="shared" si="5"/>
        <v>68.716991045314884</v>
      </c>
      <c r="F192" s="1">
        <f t="shared" si="4"/>
        <v>1.0999999999999999E-2</v>
      </c>
    </row>
    <row r="193" spans="3:6" x14ac:dyDescent="0.25">
      <c r="C193" s="8">
        <v>109026</v>
      </c>
      <c r="D193" s="1">
        <v>184</v>
      </c>
      <c r="E193" s="2">
        <f t="shared" si="5"/>
        <v>69.472877946813341</v>
      </c>
      <c r="F193" s="1">
        <f t="shared" si="4"/>
        <v>1.0999999999999999E-2</v>
      </c>
    </row>
    <row r="194" spans="3:6" x14ac:dyDescent="0.25">
      <c r="C194" s="8">
        <v>109391</v>
      </c>
      <c r="D194" s="1">
        <v>185</v>
      </c>
      <c r="E194" s="2">
        <f t="shared" si="5"/>
        <v>70.237079604228285</v>
      </c>
      <c r="F194" s="1">
        <f t="shared" si="4"/>
        <v>1.0999999999999999E-2</v>
      </c>
    </row>
    <row r="195" spans="3:6" x14ac:dyDescent="0.25">
      <c r="C195" s="8">
        <v>109756</v>
      </c>
      <c r="D195" s="1">
        <v>186</v>
      </c>
      <c r="E195" s="2">
        <f t="shared" si="5"/>
        <v>71.009687479874785</v>
      </c>
      <c r="F195" s="1">
        <f t="shared" si="4"/>
        <v>1.0999999999999999E-2</v>
      </c>
    </row>
    <row r="196" spans="3:6" x14ac:dyDescent="0.25">
      <c r="C196" s="8">
        <v>110121</v>
      </c>
      <c r="D196" s="1">
        <v>187</v>
      </c>
      <c r="E196" s="2">
        <f t="shared" si="5"/>
        <v>71.790794042153394</v>
      </c>
      <c r="F196" s="1">
        <f t="shared" si="4"/>
        <v>1.0999999999999999E-2</v>
      </c>
    </row>
    <row r="197" spans="3:6" x14ac:dyDescent="0.25">
      <c r="C197" s="8">
        <v>110486</v>
      </c>
      <c r="D197" s="1">
        <v>188</v>
      </c>
      <c r="E197" s="2">
        <f t="shared" si="5"/>
        <v>72.580492776617078</v>
      </c>
      <c r="F197" s="1">
        <f t="shared" si="4"/>
        <v>1.0999999999999999E-2</v>
      </c>
    </row>
    <row r="198" spans="3:6" x14ac:dyDescent="0.25">
      <c r="C198" s="8">
        <v>110851</v>
      </c>
      <c r="D198" s="1">
        <v>189</v>
      </c>
      <c r="E198" s="2">
        <f t="shared" si="5"/>
        <v>73.378878197159864</v>
      </c>
      <c r="F198" s="1">
        <f t="shared" si="4"/>
        <v>1.0999999999999999E-2</v>
      </c>
    </row>
    <row r="199" spans="3:6" x14ac:dyDescent="0.25">
      <c r="C199" s="8">
        <v>111217</v>
      </c>
      <c r="D199" s="1">
        <v>190</v>
      </c>
      <c r="E199" s="2">
        <f t="shared" si="5"/>
        <v>74.186045857328608</v>
      </c>
      <c r="F199" s="1">
        <f t="shared" si="4"/>
        <v>1.0999999999999999E-2</v>
      </c>
    </row>
    <row r="200" spans="3:6" x14ac:dyDescent="0.25">
      <c r="C200" s="8">
        <v>111582</v>
      </c>
      <c r="D200" s="1">
        <v>191</v>
      </c>
      <c r="E200" s="2">
        <f t="shared" si="5"/>
        <v>75.00209236175921</v>
      </c>
      <c r="F200" s="1">
        <f t="shared" si="4"/>
        <v>1.0999999999999999E-2</v>
      </c>
    </row>
    <row r="201" spans="3:6" x14ac:dyDescent="0.25">
      <c r="C201" s="8">
        <v>111947</v>
      </c>
      <c r="D201" s="1">
        <v>192</v>
      </c>
      <c r="E201" s="2">
        <f t="shared" si="5"/>
        <v>75.827115377738551</v>
      </c>
      <c r="F201" s="1">
        <f t="shared" si="4"/>
        <v>1.0999999999999999E-2</v>
      </c>
    </row>
    <row r="202" spans="3:6" x14ac:dyDescent="0.25">
      <c r="C202" s="8">
        <v>112312</v>
      </c>
      <c r="D202" s="1">
        <v>193</v>
      </c>
      <c r="E202" s="2">
        <f t="shared" si="5"/>
        <v>76.661213646893671</v>
      </c>
      <c r="F202" s="1">
        <f t="shared" ref="F202:F259" si="6">IF(D202&lt;=yearsinitialgrowth,firstgrowthrate,finalgrowthrate)</f>
        <v>1.0999999999999999E-2</v>
      </c>
    </row>
    <row r="203" spans="3:6" x14ac:dyDescent="0.25">
      <c r="C203" s="8">
        <v>112678</v>
      </c>
      <c r="D203" s="1">
        <v>194</v>
      </c>
      <c r="E203" s="2">
        <f t="shared" si="5"/>
        <v>77.504486997009494</v>
      </c>
      <c r="F203" s="1">
        <f t="shared" si="6"/>
        <v>1.0999999999999999E-2</v>
      </c>
    </row>
    <row r="204" spans="3:6" x14ac:dyDescent="0.25">
      <c r="C204" s="8">
        <v>113043</v>
      </c>
      <c r="D204" s="1">
        <v>195</v>
      </c>
      <c r="E204" s="2">
        <f t="shared" si="5"/>
        <v>78.357036353976596</v>
      </c>
      <c r="F204" s="1">
        <f t="shared" si="6"/>
        <v>1.0999999999999999E-2</v>
      </c>
    </row>
    <row r="205" spans="3:6" x14ac:dyDescent="0.25">
      <c r="C205" s="8">
        <v>113408</v>
      </c>
      <c r="D205" s="1">
        <v>196</v>
      </c>
      <c r="E205" s="2">
        <f t="shared" si="5"/>
        <v>79.218963753870327</v>
      </c>
      <c r="F205" s="1">
        <f t="shared" si="6"/>
        <v>1.0999999999999999E-2</v>
      </c>
    </row>
    <row r="206" spans="3:6" x14ac:dyDescent="0.25">
      <c r="C206" s="8">
        <v>113773</v>
      </c>
      <c r="D206" s="1">
        <v>197</v>
      </c>
      <c r="E206" s="2">
        <f t="shared" ref="E206:E259" si="7">E205*(1+F205)</f>
        <v>80.090372355162899</v>
      </c>
      <c r="F206" s="1">
        <f t="shared" si="6"/>
        <v>1.0999999999999999E-2</v>
      </c>
    </row>
    <row r="207" spans="3:6" x14ac:dyDescent="0.25">
      <c r="C207" s="8">
        <v>114139</v>
      </c>
      <c r="D207" s="1">
        <v>198</v>
      </c>
      <c r="E207" s="2">
        <f t="shared" si="7"/>
        <v>80.971366451069684</v>
      </c>
      <c r="F207" s="1">
        <f t="shared" si="6"/>
        <v>1.0999999999999999E-2</v>
      </c>
    </row>
    <row r="208" spans="3:6" x14ac:dyDescent="0.25">
      <c r="C208" s="8">
        <v>114504</v>
      </c>
      <c r="D208" s="1">
        <v>199</v>
      </c>
      <c r="E208" s="2">
        <f t="shared" si="7"/>
        <v>81.862051482031447</v>
      </c>
      <c r="F208" s="1">
        <f t="shared" si="6"/>
        <v>1.0999999999999999E-2</v>
      </c>
    </row>
    <row r="209" spans="3:6" x14ac:dyDescent="0.25">
      <c r="C209" s="8">
        <v>114869</v>
      </c>
      <c r="D209" s="1">
        <v>200</v>
      </c>
      <c r="E209" s="2">
        <f t="shared" si="7"/>
        <v>82.762534048333791</v>
      </c>
      <c r="F209" s="1">
        <f t="shared" si="6"/>
        <v>1.0999999999999999E-2</v>
      </c>
    </row>
    <row r="210" spans="3:6" x14ac:dyDescent="0.25">
      <c r="C210" s="8">
        <v>115234</v>
      </c>
      <c r="D210" s="1">
        <v>201</v>
      </c>
      <c r="E210" s="2">
        <f t="shared" si="7"/>
        <v>83.672921922865456</v>
      </c>
      <c r="F210" s="1">
        <f t="shared" si="6"/>
        <v>1.0999999999999999E-2</v>
      </c>
    </row>
    <row r="211" spans="3:6" x14ac:dyDescent="0.25">
      <c r="C211" s="8">
        <v>115600</v>
      </c>
      <c r="D211" s="1">
        <v>202</v>
      </c>
      <c r="E211" s="2">
        <f t="shared" si="7"/>
        <v>84.593324064016969</v>
      </c>
      <c r="F211" s="1">
        <f t="shared" si="6"/>
        <v>1.0999999999999999E-2</v>
      </c>
    </row>
    <row r="212" spans="3:6" x14ac:dyDescent="0.25">
      <c r="C212" s="8">
        <v>115965</v>
      </c>
      <c r="D212" s="1">
        <v>203</v>
      </c>
      <c r="E212" s="2">
        <f t="shared" si="7"/>
        <v>85.523850628721149</v>
      </c>
      <c r="F212" s="1">
        <f t="shared" si="6"/>
        <v>1.0999999999999999E-2</v>
      </c>
    </row>
    <row r="213" spans="3:6" x14ac:dyDescent="0.25">
      <c r="C213" s="8">
        <v>116330</v>
      </c>
      <c r="D213" s="1">
        <v>204</v>
      </c>
      <c r="E213" s="2">
        <f t="shared" si="7"/>
        <v>86.464612985637075</v>
      </c>
      <c r="F213" s="1">
        <f t="shared" si="6"/>
        <v>1.0999999999999999E-2</v>
      </c>
    </row>
    <row r="214" spans="3:6" x14ac:dyDescent="0.25">
      <c r="C214" s="8">
        <v>116695</v>
      </c>
      <c r="D214" s="1">
        <v>205</v>
      </c>
      <c r="E214" s="2">
        <f t="shared" si="7"/>
        <v>87.41572372847908</v>
      </c>
      <c r="F214" s="1">
        <f t="shared" si="6"/>
        <v>1.0999999999999999E-2</v>
      </c>
    </row>
    <row r="215" spans="3:6" x14ac:dyDescent="0.25">
      <c r="C215" s="8">
        <v>117061</v>
      </c>
      <c r="D215" s="1">
        <v>206</v>
      </c>
      <c r="E215" s="2">
        <f t="shared" si="7"/>
        <v>88.37729668949234</v>
      </c>
      <c r="F215" s="1">
        <f t="shared" si="6"/>
        <v>1.0999999999999999E-2</v>
      </c>
    </row>
    <row r="216" spans="3:6" x14ac:dyDescent="0.25">
      <c r="C216" s="8">
        <v>117426</v>
      </c>
      <c r="D216" s="1">
        <v>207</v>
      </c>
      <c r="E216" s="2">
        <f t="shared" si="7"/>
        <v>89.34944695307675</v>
      </c>
      <c r="F216" s="1">
        <f t="shared" si="6"/>
        <v>1.0999999999999999E-2</v>
      </c>
    </row>
    <row r="217" spans="3:6" x14ac:dyDescent="0.25">
      <c r="C217" s="8">
        <v>117791</v>
      </c>
      <c r="D217" s="1">
        <v>208</v>
      </c>
      <c r="E217" s="2">
        <f t="shared" si="7"/>
        <v>90.33229086956058</v>
      </c>
      <c r="F217" s="1">
        <f t="shared" si="6"/>
        <v>1.0999999999999999E-2</v>
      </c>
    </row>
    <row r="218" spans="3:6" x14ac:dyDescent="0.25">
      <c r="C218" s="8">
        <v>118156</v>
      </c>
      <c r="D218" s="1">
        <v>209</v>
      </c>
      <c r="E218" s="2">
        <f t="shared" si="7"/>
        <v>91.325946069125735</v>
      </c>
      <c r="F218" s="1">
        <f t="shared" si="6"/>
        <v>1.0999999999999999E-2</v>
      </c>
    </row>
    <row r="219" spans="3:6" x14ac:dyDescent="0.25">
      <c r="C219" s="8">
        <v>118522</v>
      </c>
      <c r="D219" s="1">
        <v>210</v>
      </c>
      <c r="E219" s="2">
        <f t="shared" si="7"/>
        <v>92.330531475886104</v>
      </c>
      <c r="F219" s="1">
        <f t="shared" si="6"/>
        <v>1.0999999999999999E-2</v>
      </c>
    </row>
    <row r="220" spans="3:6" x14ac:dyDescent="0.25">
      <c r="C220" s="8">
        <v>118887</v>
      </c>
      <c r="D220" s="1">
        <v>211</v>
      </c>
      <c r="E220" s="2">
        <f t="shared" si="7"/>
        <v>93.346167322120849</v>
      </c>
      <c r="F220" s="1">
        <f t="shared" si="6"/>
        <v>1.0999999999999999E-2</v>
      </c>
    </row>
    <row r="221" spans="3:6" x14ac:dyDescent="0.25">
      <c r="C221" s="8">
        <v>119252</v>
      </c>
      <c r="D221" s="1">
        <v>212</v>
      </c>
      <c r="E221" s="2">
        <f t="shared" si="7"/>
        <v>94.372975162664162</v>
      </c>
      <c r="F221" s="1">
        <f t="shared" si="6"/>
        <v>1.0999999999999999E-2</v>
      </c>
    </row>
    <row r="222" spans="3:6" x14ac:dyDescent="0.25">
      <c r="C222" s="8">
        <v>119617</v>
      </c>
      <c r="D222" s="1">
        <v>213</v>
      </c>
      <c r="E222" s="2">
        <f t="shared" si="7"/>
        <v>95.411077889453452</v>
      </c>
      <c r="F222" s="1">
        <f t="shared" si="6"/>
        <v>1.0999999999999999E-2</v>
      </c>
    </row>
    <row r="223" spans="3:6" x14ac:dyDescent="0.25">
      <c r="C223" s="8">
        <v>119983</v>
      </c>
      <c r="D223" s="1">
        <v>214</v>
      </c>
      <c r="E223" s="2">
        <f t="shared" si="7"/>
        <v>96.460599746237435</v>
      </c>
      <c r="F223" s="1">
        <f t="shared" si="6"/>
        <v>1.0999999999999999E-2</v>
      </c>
    </row>
    <row r="224" spans="3:6" x14ac:dyDescent="0.25">
      <c r="C224" s="8">
        <v>120348</v>
      </c>
      <c r="D224" s="1">
        <v>215</v>
      </c>
      <c r="E224" s="2">
        <f t="shared" si="7"/>
        <v>97.521666343446043</v>
      </c>
      <c r="F224" s="1">
        <f t="shared" si="6"/>
        <v>1.0999999999999999E-2</v>
      </c>
    </row>
    <row r="225" spans="3:6" x14ac:dyDescent="0.25">
      <c r="C225" s="8">
        <v>120713</v>
      </c>
      <c r="D225" s="1">
        <v>216</v>
      </c>
      <c r="E225" s="2">
        <f t="shared" si="7"/>
        <v>98.594404673223934</v>
      </c>
      <c r="F225" s="1">
        <f t="shared" si="6"/>
        <v>1.0999999999999999E-2</v>
      </c>
    </row>
    <row r="226" spans="3:6" x14ac:dyDescent="0.25">
      <c r="C226" s="8">
        <v>121078</v>
      </c>
      <c r="D226" s="1">
        <v>217</v>
      </c>
      <c r="E226" s="2">
        <f t="shared" si="7"/>
        <v>99.678943124629384</v>
      </c>
      <c r="F226" s="1">
        <f t="shared" si="6"/>
        <v>1.0999999999999999E-2</v>
      </c>
    </row>
    <row r="227" spans="3:6" x14ac:dyDescent="0.25">
      <c r="C227" s="8">
        <v>121444</v>
      </c>
      <c r="D227" s="1">
        <v>218</v>
      </c>
      <c r="E227" s="2">
        <f t="shared" si="7"/>
        <v>100.7754114990003</v>
      </c>
      <c r="F227" s="1">
        <f t="shared" si="6"/>
        <v>1.0999999999999999E-2</v>
      </c>
    </row>
    <row r="228" spans="3:6" x14ac:dyDescent="0.25">
      <c r="C228" s="8">
        <v>121809</v>
      </c>
      <c r="D228" s="1">
        <v>219</v>
      </c>
      <c r="E228" s="2">
        <f t="shared" si="7"/>
        <v>101.88394102548929</v>
      </c>
      <c r="F228" s="1">
        <f t="shared" si="6"/>
        <v>1.0999999999999999E-2</v>
      </c>
    </row>
    <row r="229" spans="3:6" x14ac:dyDescent="0.25">
      <c r="C229" s="8">
        <v>122174</v>
      </c>
      <c r="D229" s="1">
        <v>220</v>
      </c>
      <c r="E229" s="2">
        <f t="shared" si="7"/>
        <v>103.00466437676967</v>
      </c>
      <c r="F229" s="1">
        <f t="shared" si="6"/>
        <v>1.0999999999999999E-2</v>
      </c>
    </row>
    <row r="230" spans="3:6" x14ac:dyDescent="0.25">
      <c r="C230" s="8">
        <v>122539</v>
      </c>
      <c r="D230" s="1">
        <v>221</v>
      </c>
      <c r="E230" s="2">
        <f t="shared" si="7"/>
        <v>104.13771568491413</v>
      </c>
      <c r="F230" s="1">
        <f t="shared" si="6"/>
        <v>1.0999999999999999E-2</v>
      </c>
    </row>
    <row r="231" spans="3:6" x14ac:dyDescent="0.25">
      <c r="C231" s="8">
        <v>122905</v>
      </c>
      <c r="D231" s="1">
        <v>222</v>
      </c>
      <c r="E231" s="2">
        <f t="shared" si="7"/>
        <v>105.28323055744818</v>
      </c>
      <c r="F231" s="1">
        <f t="shared" si="6"/>
        <v>1.0999999999999999E-2</v>
      </c>
    </row>
    <row r="232" spans="3:6" x14ac:dyDescent="0.25">
      <c r="C232" s="8">
        <v>123270</v>
      </c>
      <c r="D232" s="1">
        <v>223</v>
      </c>
      <c r="E232" s="2">
        <f t="shared" si="7"/>
        <v>106.44134609358009</v>
      </c>
      <c r="F232" s="1">
        <f t="shared" si="6"/>
        <v>1.0999999999999999E-2</v>
      </c>
    </row>
    <row r="233" spans="3:6" x14ac:dyDescent="0.25">
      <c r="C233" s="8">
        <v>123635</v>
      </c>
      <c r="D233" s="1">
        <v>224</v>
      </c>
      <c r="E233" s="2">
        <f t="shared" si="7"/>
        <v>107.61220090060947</v>
      </c>
      <c r="F233" s="1">
        <f t="shared" si="6"/>
        <v>1.0999999999999999E-2</v>
      </c>
    </row>
    <row r="234" spans="3:6" x14ac:dyDescent="0.25">
      <c r="C234" s="8">
        <v>124000</v>
      </c>
      <c r="D234" s="1">
        <v>225</v>
      </c>
      <c r="E234" s="2">
        <f t="shared" si="7"/>
        <v>108.79593511051615</v>
      </c>
      <c r="F234" s="1">
        <f t="shared" si="6"/>
        <v>1.0999999999999999E-2</v>
      </c>
    </row>
    <row r="235" spans="3:6" x14ac:dyDescent="0.25">
      <c r="C235" s="8">
        <v>124366</v>
      </c>
      <c r="D235" s="1">
        <v>226</v>
      </c>
      <c r="E235" s="2">
        <f t="shared" si="7"/>
        <v>109.99269039673182</v>
      </c>
      <c r="F235" s="1">
        <f t="shared" si="6"/>
        <v>1.0999999999999999E-2</v>
      </c>
    </row>
    <row r="236" spans="3:6" x14ac:dyDescent="0.25">
      <c r="C236" s="8">
        <v>124731</v>
      </c>
      <c r="D236" s="1">
        <v>227</v>
      </c>
      <c r="E236" s="2">
        <f t="shared" si="7"/>
        <v>111.20260999109585</v>
      </c>
      <c r="F236" s="1">
        <f t="shared" si="6"/>
        <v>1.0999999999999999E-2</v>
      </c>
    </row>
    <row r="237" spans="3:6" x14ac:dyDescent="0.25">
      <c r="C237" s="8">
        <v>125096</v>
      </c>
      <c r="D237" s="1">
        <v>228</v>
      </c>
      <c r="E237" s="2">
        <f t="shared" si="7"/>
        <v>112.4258387009979</v>
      </c>
      <c r="F237" s="1">
        <f t="shared" si="6"/>
        <v>1.0999999999999999E-2</v>
      </c>
    </row>
    <row r="238" spans="3:6" x14ac:dyDescent="0.25">
      <c r="C238" s="8">
        <v>125461</v>
      </c>
      <c r="D238" s="1">
        <v>229</v>
      </c>
      <c r="E238" s="2">
        <f t="shared" si="7"/>
        <v>113.66252292670886</v>
      </c>
      <c r="F238" s="1">
        <f t="shared" si="6"/>
        <v>1.0999999999999999E-2</v>
      </c>
    </row>
    <row r="239" spans="3:6" x14ac:dyDescent="0.25">
      <c r="C239" s="8">
        <v>125827</v>
      </c>
      <c r="D239" s="1">
        <v>230</v>
      </c>
      <c r="E239" s="2">
        <f t="shared" si="7"/>
        <v>114.91281067890264</v>
      </c>
      <c r="F239" s="1">
        <f t="shared" si="6"/>
        <v>1.0999999999999999E-2</v>
      </c>
    </row>
    <row r="240" spans="3:6" x14ac:dyDescent="0.25">
      <c r="C240" s="8">
        <v>126192</v>
      </c>
      <c r="D240" s="1">
        <v>231</v>
      </c>
      <c r="E240" s="2">
        <f t="shared" si="7"/>
        <v>116.17685159637057</v>
      </c>
      <c r="F240" s="1">
        <f t="shared" si="6"/>
        <v>1.0999999999999999E-2</v>
      </c>
    </row>
    <row r="241" spans="3:6" x14ac:dyDescent="0.25">
      <c r="C241" s="8">
        <v>126557</v>
      </c>
      <c r="D241" s="1">
        <v>232</v>
      </c>
      <c r="E241" s="2">
        <f t="shared" si="7"/>
        <v>117.45479696393063</v>
      </c>
      <c r="F241" s="1">
        <f t="shared" si="6"/>
        <v>1.0999999999999999E-2</v>
      </c>
    </row>
    <row r="242" spans="3:6" x14ac:dyDescent="0.25">
      <c r="C242" s="8">
        <v>126922</v>
      </c>
      <c r="D242" s="1">
        <v>233</v>
      </c>
      <c r="E242" s="2">
        <f t="shared" si="7"/>
        <v>118.74679973053385</v>
      </c>
      <c r="F242" s="1">
        <f t="shared" si="6"/>
        <v>1.0999999999999999E-2</v>
      </c>
    </row>
    <row r="243" spans="3:6" x14ac:dyDescent="0.25">
      <c r="C243" s="8">
        <v>127288</v>
      </c>
      <c r="D243" s="1">
        <v>234</v>
      </c>
      <c r="E243" s="2">
        <f t="shared" si="7"/>
        <v>120.05301452756972</v>
      </c>
      <c r="F243" s="1">
        <f t="shared" si="6"/>
        <v>1.0999999999999999E-2</v>
      </c>
    </row>
    <row r="244" spans="3:6" x14ac:dyDescent="0.25">
      <c r="C244" s="8">
        <v>127653</v>
      </c>
      <c r="D244" s="1">
        <v>235</v>
      </c>
      <c r="E244" s="2">
        <f t="shared" si="7"/>
        <v>121.37359768737296</v>
      </c>
      <c r="F244" s="1">
        <f t="shared" si="6"/>
        <v>1.0999999999999999E-2</v>
      </c>
    </row>
    <row r="245" spans="3:6" x14ac:dyDescent="0.25">
      <c r="C245" s="8">
        <v>128018</v>
      </c>
      <c r="D245" s="1">
        <v>236</v>
      </c>
      <c r="E245" s="2">
        <f t="shared" si="7"/>
        <v>122.70870726193405</v>
      </c>
      <c r="F245" s="1">
        <f t="shared" si="6"/>
        <v>1.0999999999999999E-2</v>
      </c>
    </row>
    <row r="246" spans="3:6" x14ac:dyDescent="0.25">
      <c r="C246" s="8">
        <v>128383</v>
      </c>
      <c r="D246" s="1">
        <v>237</v>
      </c>
      <c r="E246" s="2">
        <f t="shared" si="7"/>
        <v>124.05850304181531</v>
      </c>
      <c r="F246" s="1">
        <f t="shared" si="6"/>
        <v>1.0999999999999999E-2</v>
      </c>
    </row>
    <row r="247" spans="3:6" x14ac:dyDescent="0.25">
      <c r="C247" s="8">
        <v>128749</v>
      </c>
      <c r="D247" s="1">
        <v>238</v>
      </c>
      <c r="E247" s="2">
        <f t="shared" si="7"/>
        <v>125.42314657527527</v>
      </c>
      <c r="F247" s="1">
        <f t="shared" si="6"/>
        <v>1.0999999999999999E-2</v>
      </c>
    </row>
    <row r="248" spans="3:6" x14ac:dyDescent="0.25">
      <c r="C248" s="8">
        <v>129114</v>
      </c>
      <c r="D248" s="1">
        <v>239</v>
      </c>
      <c r="E248" s="2">
        <f t="shared" si="7"/>
        <v>126.80280118760328</v>
      </c>
      <c r="F248" s="1">
        <f t="shared" si="6"/>
        <v>1.0999999999999999E-2</v>
      </c>
    </row>
    <row r="249" spans="3:6" x14ac:dyDescent="0.25">
      <c r="C249" s="8">
        <v>129479</v>
      </c>
      <c r="D249" s="1">
        <v>240</v>
      </c>
      <c r="E249" s="2">
        <f t="shared" si="7"/>
        <v>128.19763200066691</v>
      </c>
      <c r="F249" s="1">
        <f t="shared" si="6"/>
        <v>1.0999999999999999E-2</v>
      </c>
    </row>
    <row r="250" spans="3:6" x14ac:dyDescent="0.25">
      <c r="C250" s="8">
        <v>129844</v>
      </c>
      <c r="D250" s="1">
        <v>241</v>
      </c>
      <c r="E250" s="2">
        <f t="shared" si="7"/>
        <v>129.60780595267423</v>
      </c>
      <c r="F250" s="1">
        <f t="shared" si="6"/>
        <v>1.0999999999999999E-2</v>
      </c>
    </row>
    <row r="251" spans="3:6" x14ac:dyDescent="0.25">
      <c r="C251" s="8">
        <v>130210</v>
      </c>
      <c r="D251" s="1">
        <v>242</v>
      </c>
      <c r="E251" s="2">
        <f t="shared" si="7"/>
        <v>131.03349181815364</v>
      </c>
      <c r="F251" s="1">
        <f t="shared" si="6"/>
        <v>1.0999999999999999E-2</v>
      </c>
    </row>
    <row r="252" spans="3:6" x14ac:dyDescent="0.25">
      <c r="C252" s="8">
        <v>130575</v>
      </c>
      <c r="D252" s="1">
        <v>243</v>
      </c>
      <c r="E252" s="2">
        <f t="shared" si="7"/>
        <v>132.47486022815332</v>
      </c>
      <c r="F252" s="1">
        <f t="shared" si="6"/>
        <v>1.0999999999999999E-2</v>
      </c>
    </row>
    <row r="253" spans="3:6" x14ac:dyDescent="0.25">
      <c r="C253" s="8">
        <v>130940</v>
      </c>
      <c r="D253" s="1">
        <v>244</v>
      </c>
      <c r="E253" s="2">
        <f t="shared" si="7"/>
        <v>133.93208369066298</v>
      </c>
      <c r="F253" s="1">
        <f t="shared" si="6"/>
        <v>1.0999999999999999E-2</v>
      </c>
    </row>
    <row r="254" spans="3:6" x14ac:dyDescent="0.25">
      <c r="C254" s="8">
        <v>131305</v>
      </c>
      <c r="D254" s="1">
        <v>245</v>
      </c>
      <c r="E254" s="2">
        <f t="shared" si="7"/>
        <v>135.40533661126025</v>
      </c>
      <c r="F254" s="1">
        <f t="shared" si="6"/>
        <v>1.0999999999999999E-2</v>
      </c>
    </row>
    <row r="255" spans="3:6" x14ac:dyDescent="0.25">
      <c r="C255" s="8">
        <v>131671</v>
      </c>
      <c r="D255" s="1">
        <v>246</v>
      </c>
      <c r="E255" s="2">
        <f t="shared" si="7"/>
        <v>136.8947953139841</v>
      </c>
      <c r="F255" s="1">
        <f t="shared" si="6"/>
        <v>1.0999999999999999E-2</v>
      </c>
    </row>
    <row r="256" spans="3:6" x14ac:dyDescent="0.25">
      <c r="C256" s="8">
        <v>132036</v>
      </c>
      <c r="D256" s="1">
        <v>247</v>
      </c>
      <c r="E256" s="2">
        <f t="shared" si="7"/>
        <v>138.40063806243791</v>
      </c>
      <c r="F256" s="1">
        <f t="shared" si="6"/>
        <v>1.0999999999999999E-2</v>
      </c>
    </row>
    <row r="257" spans="3:6" x14ac:dyDescent="0.25">
      <c r="C257" s="8">
        <v>132401</v>
      </c>
      <c r="D257" s="1">
        <v>248</v>
      </c>
      <c r="E257" s="2">
        <f t="shared" si="7"/>
        <v>139.92304508112471</v>
      </c>
      <c r="F257" s="1">
        <f t="shared" si="6"/>
        <v>1.0999999999999999E-2</v>
      </c>
    </row>
    <row r="258" spans="3:6" x14ac:dyDescent="0.25">
      <c r="C258" s="8">
        <v>132766</v>
      </c>
      <c r="D258" s="1">
        <v>249</v>
      </c>
      <c r="E258" s="2">
        <f t="shared" si="7"/>
        <v>141.46219857701706</v>
      </c>
      <c r="F258" s="1">
        <f t="shared" si="6"/>
        <v>1.0999999999999999E-2</v>
      </c>
    </row>
    <row r="259" spans="3:6" x14ac:dyDescent="0.25">
      <c r="C259" s="8">
        <v>133132</v>
      </c>
      <c r="D259" s="1">
        <v>250</v>
      </c>
      <c r="E259" s="2">
        <f t="shared" si="7"/>
        <v>143.01828276136425</v>
      </c>
      <c r="F259" s="1">
        <f t="shared" si="6"/>
        <v>1.0999999999999999E-2</v>
      </c>
    </row>
    <row r="260" spans="3:6" x14ac:dyDescent="0.25">
      <c r="C260" s="8"/>
      <c r="E260" s="2"/>
    </row>
  </sheetData>
  <pageMargins left="0.7" right="0.7" top="0.75" bottom="0.75" header="0.3" footer="0.3"/>
  <pageSetup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260"/>
  <sheetViews>
    <sheetView workbookViewId="0">
      <selection activeCell="I12" sqref="I12"/>
    </sheetView>
  </sheetViews>
  <sheetFormatPr defaultRowHeight="15" x14ac:dyDescent="0.25"/>
  <cols>
    <col min="1" max="2" width="9.140625" style="1"/>
    <col min="3" max="3" width="9.7109375" style="1" bestFit="1" customWidth="1"/>
    <col min="4" max="4" width="9.140625" style="1"/>
    <col min="5" max="5" width="18.85546875" style="1" customWidth="1"/>
    <col min="6" max="7" width="9.140625" style="1"/>
    <col min="8" max="8" width="14.28515625" style="1" customWidth="1"/>
    <col min="9" max="9" width="19.28515625" style="1" customWidth="1"/>
    <col min="10" max="10" width="19" style="1" bestFit="1" customWidth="1"/>
    <col min="11" max="16384" width="9.140625" style="1"/>
  </cols>
  <sheetData>
    <row r="3" spans="3:14" x14ac:dyDescent="0.25">
      <c r="E3" s="3" t="s">
        <v>6</v>
      </c>
      <c r="F3" s="4">
        <f>K5</f>
        <v>6.45</v>
      </c>
    </row>
    <row r="4" spans="3:14" x14ac:dyDescent="0.25">
      <c r="E4" s="3" t="s">
        <v>0</v>
      </c>
      <c r="F4" s="10">
        <v>0.08</v>
      </c>
      <c r="K4" s="1" t="s">
        <v>21</v>
      </c>
    </row>
    <row r="5" spans="3:14" x14ac:dyDescent="0.25">
      <c r="E5" s="3" t="s">
        <v>1</v>
      </c>
      <c r="F5" s="10">
        <v>0.04</v>
      </c>
      <c r="J5" s="1" t="s">
        <v>12</v>
      </c>
      <c r="K5" s="2">
        <v>6.45</v>
      </c>
      <c r="L5" s="2"/>
      <c r="M5" s="2"/>
    </row>
    <row r="6" spans="3:14" x14ac:dyDescent="0.25">
      <c r="E6" s="3" t="s">
        <v>2</v>
      </c>
      <c r="F6" s="3">
        <v>5</v>
      </c>
      <c r="J6" s="1" t="s">
        <v>13</v>
      </c>
      <c r="K6" s="2">
        <v>108.91</v>
      </c>
      <c r="L6" s="2"/>
      <c r="M6" s="2"/>
    </row>
    <row r="7" spans="3:14" x14ac:dyDescent="0.25">
      <c r="E7" s="3" t="s">
        <v>4</v>
      </c>
      <c r="F7" s="3">
        <v>0.1</v>
      </c>
      <c r="J7" s="1" t="s">
        <v>11</v>
      </c>
      <c r="K7" s="2">
        <f>35621/1440</f>
        <v>24.736805555555556</v>
      </c>
      <c r="L7" s="2"/>
      <c r="M7" s="2"/>
    </row>
    <row r="8" spans="3:14" x14ac:dyDescent="0.25">
      <c r="J8" s="1" t="s">
        <v>15</v>
      </c>
      <c r="K8" s="1">
        <f>13379/1440</f>
        <v>9.2909722222222229</v>
      </c>
    </row>
    <row r="9" spans="3:14" x14ac:dyDescent="0.25">
      <c r="C9" s="1" t="s">
        <v>23</v>
      </c>
      <c r="D9" s="1" t="s">
        <v>3</v>
      </c>
      <c r="E9" s="1" t="s">
        <v>14</v>
      </c>
      <c r="F9" s="1" t="s">
        <v>5</v>
      </c>
      <c r="H9" s="1" t="s">
        <v>16</v>
      </c>
      <c r="I9" s="7">
        <f>XNPV(wacc,E10:E259,C10:C259)</f>
        <v>142.06691624327041</v>
      </c>
    </row>
    <row r="10" spans="3:14" x14ac:dyDescent="0.25">
      <c r="C10" s="8">
        <v>42552</v>
      </c>
      <c r="D10" s="1">
        <v>1</v>
      </c>
      <c r="E10" s="2">
        <f>0</f>
        <v>0</v>
      </c>
      <c r="F10" s="1">
        <f t="shared" ref="F10:F73" si="0">IF(D10&lt;=yearsinitialgrowth,firstgrowthrate,finalgrowthrate)</f>
        <v>0.08</v>
      </c>
      <c r="H10" s="1" t="s">
        <v>17</v>
      </c>
      <c r="I10" s="7">
        <f>K7</f>
        <v>24.736805555555556</v>
      </c>
    </row>
    <row r="11" spans="3:14" x14ac:dyDescent="0.25">
      <c r="C11" s="8">
        <v>42643</v>
      </c>
      <c r="D11" s="1">
        <v>2</v>
      </c>
      <c r="E11" s="2">
        <f>(Lastyearcashflow)*(1+F10)*0.5</f>
        <v>3.4830000000000005</v>
      </c>
      <c r="F11" s="1">
        <f t="shared" si="0"/>
        <v>0.08</v>
      </c>
      <c r="H11" s="1" t="s">
        <v>18</v>
      </c>
      <c r="I11" s="2">
        <f>K8</f>
        <v>9.2909722222222229</v>
      </c>
    </row>
    <row r="12" spans="3:14" x14ac:dyDescent="0.25">
      <c r="C12" s="8">
        <v>42917</v>
      </c>
      <c r="D12" s="1">
        <v>3</v>
      </c>
      <c r="E12" s="2">
        <f>2*E11*(1+F11)</f>
        <v>7.5232800000000015</v>
      </c>
      <c r="F12" s="1">
        <f t="shared" si="0"/>
        <v>0.08</v>
      </c>
      <c r="H12" s="1" t="s">
        <v>19</v>
      </c>
      <c r="I12" s="9">
        <f>I9-I10-+I11</f>
        <v>108.03913846549264</v>
      </c>
    </row>
    <row r="13" spans="3:14" x14ac:dyDescent="0.25">
      <c r="C13" s="8">
        <v>43282</v>
      </c>
      <c r="D13" s="1">
        <v>4</v>
      </c>
      <c r="E13" s="2">
        <f>E12*(1+F12)</f>
        <v>8.1251424000000014</v>
      </c>
      <c r="F13" s="1">
        <f t="shared" si="0"/>
        <v>0.08</v>
      </c>
      <c r="I13" s="7"/>
    </row>
    <row r="14" spans="3:14" x14ac:dyDescent="0.25">
      <c r="C14" s="8">
        <v>43647</v>
      </c>
      <c r="D14" s="1">
        <v>5</v>
      </c>
      <c r="E14" s="2">
        <f t="shared" ref="E14:E77" si="1">E13*(1+F13)</f>
        <v>8.7751537920000029</v>
      </c>
      <c r="F14" s="1">
        <f t="shared" si="0"/>
        <v>0.08</v>
      </c>
      <c r="K14" s="2"/>
    </row>
    <row r="15" spans="3:14" x14ac:dyDescent="0.25">
      <c r="C15" s="8">
        <v>44013</v>
      </c>
      <c r="D15" s="1">
        <v>6</v>
      </c>
      <c r="E15" s="2">
        <f t="shared" si="1"/>
        <v>9.477166095360003</v>
      </c>
      <c r="F15" s="1">
        <f t="shared" si="0"/>
        <v>0.04</v>
      </c>
      <c r="K15" s="2"/>
      <c r="N15" s="2"/>
    </row>
    <row r="16" spans="3:14" x14ac:dyDescent="0.25">
      <c r="C16" s="8">
        <v>44378</v>
      </c>
      <c r="D16" s="1">
        <v>7</v>
      </c>
      <c r="E16" s="2">
        <f t="shared" si="1"/>
        <v>9.856252739174403</v>
      </c>
      <c r="F16" s="1">
        <f t="shared" si="0"/>
        <v>0.04</v>
      </c>
      <c r="K16" s="2"/>
      <c r="N16" s="2"/>
    </row>
    <row r="17" spans="3:14" x14ac:dyDescent="0.25">
      <c r="C17" s="8">
        <v>44743</v>
      </c>
      <c r="D17" s="1">
        <v>8</v>
      </c>
      <c r="E17" s="2">
        <f t="shared" si="1"/>
        <v>10.25050284874138</v>
      </c>
      <c r="F17" s="1">
        <f t="shared" si="0"/>
        <v>0.04</v>
      </c>
      <c r="N17" s="2"/>
    </row>
    <row r="18" spans="3:14" x14ac:dyDescent="0.25">
      <c r="C18" s="8">
        <v>45108</v>
      </c>
      <c r="D18" s="1">
        <v>9</v>
      </c>
      <c r="E18" s="2">
        <f t="shared" si="1"/>
        <v>10.660522962691036</v>
      </c>
      <c r="F18" s="1">
        <f t="shared" si="0"/>
        <v>0.04</v>
      </c>
    </row>
    <row r="19" spans="3:14" x14ac:dyDescent="0.25">
      <c r="C19" s="8">
        <v>45474</v>
      </c>
      <c r="D19" s="1">
        <v>10</v>
      </c>
      <c r="E19" s="2">
        <f t="shared" si="1"/>
        <v>11.086943881198678</v>
      </c>
      <c r="F19" s="1">
        <f t="shared" si="0"/>
        <v>0.04</v>
      </c>
    </row>
    <row r="20" spans="3:14" x14ac:dyDescent="0.25">
      <c r="C20" s="8">
        <v>45839</v>
      </c>
      <c r="D20" s="1">
        <v>11</v>
      </c>
      <c r="E20" s="2">
        <f t="shared" si="1"/>
        <v>11.530421636446626</v>
      </c>
      <c r="F20" s="1">
        <f t="shared" si="0"/>
        <v>0.04</v>
      </c>
    </row>
    <row r="21" spans="3:14" x14ac:dyDescent="0.25">
      <c r="C21" s="8">
        <v>46204</v>
      </c>
      <c r="D21" s="1">
        <v>12</v>
      </c>
      <c r="E21" s="2">
        <f t="shared" si="1"/>
        <v>11.991638501904491</v>
      </c>
      <c r="F21" s="1">
        <f t="shared" si="0"/>
        <v>0.04</v>
      </c>
    </row>
    <row r="22" spans="3:14" x14ac:dyDescent="0.25">
      <c r="C22" s="8">
        <v>46569</v>
      </c>
      <c r="D22" s="1">
        <v>13</v>
      </c>
      <c r="E22" s="2">
        <f t="shared" si="1"/>
        <v>12.471304041980671</v>
      </c>
      <c r="F22" s="1">
        <f t="shared" si="0"/>
        <v>0.04</v>
      </c>
      <c r="K22" s="2"/>
      <c r="N22" s="2"/>
    </row>
    <row r="23" spans="3:14" x14ac:dyDescent="0.25">
      <c r="C23" s="8">
        <v>46935</v>
      </c>
      <c r="D23" s="1">
        <v>14</v>
      </c>
      <c r="E23" s="2">
        <f t="shared" si="1"/>
        <v>12.970156203659899</v>
      </c>
      <c r="F23" s="1">
        <f t="shared" si="0"/>
        <v>0.04</v>
      </c>
      <c r="K23" s="2"/>
      <c r="N23" s="2"/>
    </row>
    <row r="24" spans="3:14" x14ac:dyDescent="0.25">
      <c r="C24" s="8">
        <v>47300</v>
      </c>
      <c r="D24" s="1">
        <v>15</v>
      </c>
      <c r="E24" s="2">
        <f t="shared" si="1"/>
        <v>13.488962451806294</v>
      </c>
      <c r="F24" s="1">
        <f t="shared" si="0"/>
        <v>0.04</v>
      </c>
      <c r="K24" s="2"/>
      <c r="N24" s="2"/>
    </row>
    <row r="25" spans="3:14" x14ac:dyDescent="0.25">
      <c r="C25" s="8">
        <v>47665</v>
      </c>
      <c r="D25" s="1">
        <v>16</v>
      </c>
      <c r="E25" s="2">
        <f t="shared" si="1"/>
        <v>14.028520949878546</v>
      </c>
      <c r="F25" s="1">
        <f t="shared" si="0"/>
        <v>0.04</v>
      </c>
    </row>
    <row r="26" spans="3:14" x14ac:dyDescent="0.25">
      <c r="C26" s="8">
        <v>48030</v>
      </c>
      <c r="D26" s="1">
        <v>17</v>
      </c>
      <c r="E26" s="2">
        <f t="shared" si="1"/>
        <v>14.589661787873688</v>
      </c>
      <c r="F26" s="1">
        <f t="shared" si="0"/>
        <v>0.04</v>
      </c>
    </row>
    <row r="27" spans="3:14" x14ac:dyDescent="0.25">
      <c r="C27" s="8">
        <v>48396</v>
      </c>
      <c r="D27" s="1">
        <v>18</v>
      </c>
      <c r="E27" s="2">
        <f t="shared" si="1"/>
        <v>15.173248259388636</v>
      </c>
      <c r="F27" s="1">
        <f t="shared" si="0"/>
        <v>0.04</v>
      </c>
      <c r="N27" s="1" t="s">
        <v>22</v>
      </c>
    </row>
    <row r="28" spans="3:14" x14ac:dyDescent="0.25">
      <c r="C28" s="8">
        <v>48761</v>
      </c>
      <c r="D28" s="1">
        <v>19</v>
      </c>
      <c r="E28" s="2">
        <f t="shared" si="1"/>
        <v>15.780178189764182</v>
      </c>
      <c r="F28" s="1">
        <f t="shared" si="0"/>
        <v>0.04</v>
      </c>
      <c r="K28" s="1" t="s">
        <v>10</v>
      </c>
      <c r="M28" s="1" t="s">
        <v>12</v>
      </c>
      <c r="N28" s="2">
        <v>8.6199999999999992</v>
      </c>
    </row>
    <row r="29" spans="3:14" x14ac:dyDescent="0.25">
      <c r="C29" s="8">
        <v>49126</v>
      </c>
      <c r="D29" s="1">
        <v>20</v>
      </c>
      <c r="E29" s="2">
        <f t="shared" si="1"/>
        <v>16.41138531735475</v>
      </c>
      <c r="F29" s="1">
        <f t="shared" si="0"/>
        <v>0.04</v>
      </c>
      <c r="J29" s="1" t="s">
        <v>12</v>
      </c>
      <c r="K29" s="2">
        <v>4.9400000000000004</v>
      </c>
      <c r="M29" s="1" t="s">
        <v>13</v>
      </c>
      <c r="N29" s="2">
        <v>83.98</v>
      </c>
    </row>
    <row r="30" spans="3:14" x14ac:dyDescent="0.25">
      <c r="C30" s="8">
        <v>49491</v>
      </c>
      <c r="D30" s="1">
        <v>21</v>
      </c>
      <c r="E30" s="2">
        <f t="shared" si="1"/>
        <v>17.067840730048939</v>
      </c>
      <c r="F30" s="1">
        <f t="shared" si="0"/>
        <v>0.04</v>
      </c>
      <c r="J30" s="1" t="s">
        <v>13</v>
      </c>
      <c r="K30" s="2">
        <v>42.2</v>
      </c>
      <c r="M30" s="1" t="s">
        <v>11</v>
      </c>
      <c r="N30" s="2">
        <f>12760/602</f>
        <v>21.196013289036546</v>
      </c>
    </row>
    <row r="31" spans="3:14" x14ac:dyDescent="0.25">
      <c r="C31" s="8">
        <v>49857</v>
      </c>
      <c r="D31" s="1">
        <v>22</v>
      </c>
      <c r="E31" s="2">
        <f t="shared" si="1"/>
        <v>17.750554359250899</v>
      </c>
      <c r="F31" s="1">
        <f t="shared" si="0"/>
        <v>0.04</v>
      </c>
      <c r="J31" s="1" t="s">
        <v>11</v>
      </c>
      <c r="K31" s="2">
        <f>3308/605</f>
        <v>5.4677685950413224</v>
      </c>
      <c r="M31" s="1" t="s">
        <v>15</v>
      </c>
      <c r="N31" s="1">
        <f>4046/602</f>
        <v>6.7209302325581399</v>
      </c>
    </row>
    <row r="32" spans="3:14" x14ac:dyDescent="0.25">
      <c r="C32" s="8">
        <v>50222</v>
      </c>
      <c r="D32" s="1">
        <v>23</v>
      </c>
      <c r="E32" s="2">
        <f t="shared" si="1"/>
        <v>18.460576533620934</v>
      </c>
      <c r="F32" s="1">
        <f t="shared" si="0"/>
        <v>0.04</v>
      </c>
      <c r="J32" s="1" t="s">
        <v>15</v>
      </c>
      <c r="K32" s="1">
        <f>3582/606</f>
        <v>5.9108910891089108</v>
      </c>
    </row>
    <row r="33" spans="3:6" x14ac:dyDescent="0.25">
      <c r="C33" s="8">
        <v>50587</v>
      </c>
      <c r="D33" s="1">
        <v>24</v>
      </c>
      <c r="E33" s="2">
        <f t="shared" si="1"/>
        <v>19.198999594965773</v>
      </c>
      <c r="F33" s="1">
        <f t="shared" si="0"/>
        <v>0.04</v>
      </c>
    </row>
    <row r="34" spans="3:6" x14ac:dyDescent="0.25">
      <c r="C34" s="8">
        <v>50952</v>
      </c>
      <c r="D34" s="1">
        <v>25</v>
      </c>
      <c r="E34" s="2">
        <f t="shared" si="1"/>
        <v>19.966959578764406</v>
      </c>
      <c r="F34" s="1">
        <f t="shared" si="0"/>
        <v>0.04</v>
      </c>
    </row>
    <row r="35" spans="3:6" x14ac:dyDescent="0.25">
      <c r="C35" s="8">
        <v>51318</v>
      </c>
      <c r="D35" s="1">
        <v>26</v>
      </c>
      <c r="E35" s="2">
        <f t="shared" si="1"/>
        <v>20.765637961914983</v>
      </c>
      <c r="F35" s="1">
        <f t="shared" si="0"/>
        <v>0.04</v>
      </c>
    </row>
    <row r="36" spans="3:6" x14ac:dyDescent="0.25">
      <c r="C36" s="8">
        <v>51683</v>
      </c>
      <c r="D36" s="1">
        <v>27</v>
      </c>
      <c r="E36" s="2">
        <f t="shared" si="1"/>
        <v>21.596263480391585</v>
      </c>
      <c r="F36" s="1">
        <f t="shared" si="0"/>
        <v>0.04</v>
      </c>
    </row>
    <row r="37" spans="3:6" x14ac:dyDescent="0.25">
      <c r="C37" s="8">
        <v>52048</v>
      </c>
      <c r="D37" s="1">
        <v>28</v>
      </c>
      <c r="E37" s="2">
        <f t="shared" si="1"/>
        <v>22.46011401960725</v>
      </c>
      <c r="F37" s="1">
        <f t="shared" si="0"/>
        <v>0.04</v>
      </c>
    </row>
    <row r="38" spans="3:6" x14ac:dyDescent="0.25">
      <c r="C38" s="8">
        <v>52413</v>
      </c>
      <c r="D38" s="1">
        <v>29</v>
      </c>
      <c r="E38" s="2">
        <f t="shared" si="1"/>
        <v>23.358518580391539</v>
      </c>
      <c r="F38" s="1">
        <f t="shared" si="0"/>
        <v>0.04</v>
      </c>
    </row>
    <row r="39" spans="3:6" x14ac:dyDescent="0.25">
      <c r="C39" s="8">
        <v>52779</v>
      </c>
      <c r="D39" s="1">
        <v>30</v>
      </c>
      <c r="E39" s="2">
        <f t="shared" si="1"/>
        <v>24.292859323607203</v>
      </c>
      <c r="F39" s="1">
        <f t="shared" si="0"/>
        <v>0.04</v>
      </c>
    </row>
    <row r="40" spans="3:6" x14ac:dyDescent="0.25">
      <c r="C40" s="8">
        <v>53144</v>
      </c>
      <c r="D40" s="1">
        <v>31</v>
      </c>
      <c r="E40" s="2">
        <f t="shared" si="1"/>
        <v>25.264573696551491</v>
      </c>
      <c r="F40" s="1">
        <f t="shared" si="0"/>
        <v>0.04</v>
      </c>
    </row>
    <row r="41" spans="3:6" x14ac:dyDescent="0.25">
      <c r="C41" s="8">
        <v>53509</v>
      </c>
      <c r="D41" s="1">
        <v>32</v>
      </c>
      <c r="E41" s="2">
        <f t="shared" si="1"/>
        <v>26.275156644413553</v>
      </c>
      <c r="F41" s="1">
        <f t="shared" si="0"/>
        <v>0.04</v>
      </c>
    </row>
    <row r="42" spans="3:6" x14ac:dyDescent="0.25">
      <c r="C42" s="8">
        <v>53874</v>
      </c>
      <c r="D42" s="1">
        <v>33</v>
      </c>
      <c r="E42" s="2">
        <f t="shared" si="1"/>
        <v>27.326162910190096</v>
      </c>
      <c r="F42" s="1">
        <f t="shared" si="0"/>
        <v>0.04</v>
      </c>
    </row>
    <row r="43" spans="3:6" x14ac:dyDescent="0.25">
      <c r="C43" s="8">
        <v>54240</v>
      </c>
      <c r="D43" s="1">
        <v>34</v>
      </c>
      <c r="E43" s="2">
        <f t="shared" si="1"/>
        <v>28.4192094265977</v>
      </c>
      <c r="F43" s="1">
        <f t="shared" si="0"/>
        <v>0.04</v>
      </c>
    </row>
    <row r="44" spans="3:6" x14ac:dyDescent="0.25">
      <c r="C44" s="8">
        <v>54605</v>
      </c>
      <c r="D44" s="1">
        <v>35</v>
      </c>
      <c r="E44" s="2">
        <f t="shared" si="1"/>
        <v>29.555977803661609</v>
      </c>
      <c r="F44" s="1">
        <f t="shared" si="0"/>
        <v>0.04</v>
      </c>
    </row>
    <row r="45" spans="3:6" x14ac:dyDescent="0.25">
      <c r="C45" s="8">
        <v>54970</v>
      </c>
      <c r="D45" s="1">
        <v>36</v>
      </c>
      <c r="E45" s="2">
        <f t="shared" si="1"/>
        <v>30.738216915808074</v>
      </c>
      <c r="F45" s="1">
        <f t="shared" si="0"/>
        <v>0.04</v>
      </c>
    </row>
    <row r="46" spans="3:6" x14ac:dyDescent="0.25">
      <c r="C46" s="8">
        <v>55335</v>
      </c>
      <c r="D46" s="1">
        <v>37</v>
      </c>
      <c r="E46" s="2">
        <f t="shared" si="1"/>
        <v>31.967745592440398</v>
      </c>
      <c r="F46" s="1">
        <f t="shared" si="0"/>
        <v>0.04</v>
      </c>
    </row>
    <row r="47" spans="3:6" x14ac:dyDescent="0.25">
      <c r="C47" s="8">
        <v>55701</v>
      </c>
      <c r="D47" s="1">
        <v>38</v>
      </c>
      <c r="E47" s="2">
        <f t="shared" si="1"/>
        <v>33.246455416138012</v>
      </c>
      <c r="F47" s="1">
        <f t="shared" si="0"/>
        <v>0.04</v>
      </c>
    </row>
    <row r="48" spans="3:6" x14ac:dyDescent="0.25">
      <c r="C48" s="8">
        <v>56066</v>
      </c>
      <c r="D48" s="1">
        <v>39</v>
      </c>
      <c r="E48" s="2">
        <f t="shared" si="1"/>
        <v>34.576313632783531</v>
      </c>
      <c r="F48" s="1">
        <f t="shared" si="0"/>
        <v>0.04</v>
      </c>
    </row>
    <row r="49" spans="3:6" x14ac:dyDescent="0.25">
      <c r="C49" s="8">
        <v>56431</v>
      </c>
      <c r="D49" s="1">
        <v>40</v>
      </c>
      <c r="E49" s="2">
        <f t="shared" si="1"/>
        <v>35.959366178094875</v>
      </c>
      <c r="F49" s="1">
        <f t="shared" si="0"/>
        <v>0.04</v>
      </c>
    </row>
    <row r="50" spans="3:6" x14ac:dyDescent="0.25">
      <c r="C50" s="8">
        <v>56796</v>
      </c>
      <c r="D50" s="1">
        <v>41</v>
      </c>
      <c r="E50" s="2">
        <f t="shared" si="1"/>
        <v>37.397740825218669</v>
      </c>
      <c r="F50" s="1">
        <f t="shared" si="0"/>
        <v>0.04</v>
      </c>
    </row>
    <row r="51" spans="3:6" x14ac:dyDescent="0.25">
      <c r="C51" s="8">
        <v>57162</v>
      </c>
      <c r="D51" s="1">
        <v>42</v>
      </c>
      <c r="E51" s="2">
        <f t="shared" si="1"/>
        <v>38.89365045822742</v>
      </c>
      <c r="F51" s="1">
        <f t="shared" si="0"/>
        <v>0.04</v>
      </c>
    </row>
    <row r="52" spans="3:6" x14ac:dyDescent="0.25">
      <c r="C52" s="8">
        <v>57527</v>
      </c>
      <c r="D52" s="1">
        <v>43</v>
      </c>
      <c r="E52" s="2">
        <f t="shared" si="1"/>
        <v>40.449396476556515</v>
      </c>
      <c r="F52" s="1">
        <f t="shared" si="0"/>
        <v>0.04</v>
      </c>
    </row>
    <row r="53" spans="3:6" x14ac:dyDescent="0.25">
      <c r="C53" s="8">
        <v>57892</v>
      </c>
      <c r="D53" s="1">
        <v>44</v>
      </c>
      <c r="E53" s="2">
        <f t="shared" si="1"/>
        <v>42.067372335618778</v>
      </c>
      <c r="F53" s="1">
        <f t="shared" si="0"/>
        <v>0.04</v>
      </c>
    </row>
    <row r="54" spans="3:6" x14ac:dyDescent="0.25">
      <c r="C54" s="8">
        <v>58257</v>
      </c>
      <c r="D54" s="1">
        <v>45</v>
      </c>
      <c r="E54" s="2">
        <f t="shared" si="1"/>
        <v>43.75006722904353</v>
      </c>
      <c r="F54" s="1">
        <f t="shared" si="0"/>
        <v>0.04</v>
      </c>
    </row>
    <row r="55" spans="3:6" x14ac:dyDescent="0.25">
      <c r="C55" s="8">
        <v>58623</v>
      </c>
      <c r="D55" s="1">
        <v>46</v>
      </c>
      <c r="E55" s="2">
        <f t="shared" si="1"/>
        <v>45.50006991820527</v>
      </c>
      <c r="F55" s="1">
        <f t="shared" si="0"/>
        <v>0.04</v>
      </c>
    </row>
    <row r="56" spans="3:6" x14ac:dyDescent="0.25">
      <c r="C56" s="8">
        <v>58988</v>
      </c>
      <c r="D56" s="1">
        <v>47</v>
      </c>
      <c r="E56" s="2">
        <f t="shared" si="1"/>
        <v>47.320072714933481</v>
      </c>
      <c r="F56" s="1">
        <f t="shared" si="0"/>
        <v>0.04</v>
      </c>
    </row>
    <row r="57" spans="3:6" x14ac:dyDescent="0.25">
      <c r="C57" s="8">
        <v>59353</v>
      </c>
      <c r="D57" s="1">
        <v>48</v>
      </c>
      <c r="E57" s="2">
        <f t="shared" si="1"/>
        <v>49.21287562353082</v>
      </c>
      <c r="F57" s="1">
        <f t="shared" si="0"/>
        <v>0.04</v>
      </c>
    </row>
    <row r="58" spans="3:6" x14ac:dyDescent="0.25">
      <c r="C58" s="8">
        <v>59718</v>
      </c>
      <c r="D58" s="1">
        <v>49</v>
      </c>
      <c r="E58" s="2">
        <f t="shared" si="1"/>
        <v>51.181390648472053</v>
      </c>
      <c r="F58" s="1">
        <f t="shared" si="0"/>
        <v>0.04</v>
      </c>
    </row>
    <row r="59" spans="3:6" x14ac:dyDescent="0.25">
      <c r="C59" s="8">
        <v>60084</v>
      </c>
      <c r="D59" s="1">
        <v>50</v>
      </c>
      <c r="E59" s="2">
        <f t="shared" si="1"/>
        <v>53.228646274410934</v>
      </c>
      <c r="F59" s="1">
        <f t="shared" si="0"/>
        <v>0.04</v>
      </c>
    </row>
    <row r="60" spans="3:6" x14ac:dyDescent="0.25">
      <c r="C60" s="8">
        <v>60449</v>
      </c>
      <c r="D60" s="1">
        <v>51</v>
      </c>
      <c r="E60" s="2">
        <f t="shared" si="1"/>
        <v>55.357792125387377</v>
      </c>
      <c r="F60" s="1">
        <f t="shared" si="0"/>
        <v>0.04</v>
      </c>
    </row>
    <row r="61" spans="3:6" x14ac:dyDescent="0.25">
      <c r="C61" s="8">
        <v>60814</v>
      </c>
      <c r="D61" s="1">
        <v>52</v>
      </c>
      <c r="E61" s="2">
        <f t="shared" si="1"/>
        <v>57.572103810402872</v>
      </c>
      <c r="F61" s="1">
        <f t="shared" si="0"/>
        <v>0.04</v>
      </c>
    </row>
    <row r="62" spans="3:6" x14ac:dyDescent="0.25">
      <c r="C62" s="8">
        <v>61179</v>
      </c>
      <c r="D62" s="1">
        <v>53</v>
      </c>
      <c r="E62" s="2">
        <f t="shared" si="1"/>
        <v>59.874987962818992</v>
      </c>
      <c r="F62" s="1">
        <f t="shared" si="0"/>
        <v>0.04</v>
      </c>
    </row>
    <row r="63" spans="3:6" x14ac:dyDescent="0.25">
      <c r="C63" s="8">
        <v>61545</v>
      </c>
      <c r="D63" s="1">
        <v>54</v>
      </c>
      <c r="E63" s="2">
        <f t="shared" si="1"/>
        <v>62.269987481331754</v>
      </c>
      <c r="F63" s="1">
        <f t="shared" si="0"/>
        <v>0.04</v>
      </c>
    </row>
    <row r="64" spans="3:6" x14ac:dyDescent="0.25">
      <c r="C64" s="8">
        <v>61910</v>
      </c>
      <c r="D64" s="1">
        <v>55</v>
      </c>
      <c r="E64" s="2">
        <f t="shared" si="1"/>
        <v>64.760786980585024</v>
      </c>
      <c r="F64" s="1">
        <f t="shared" si="0"/>
        <v>0.04</v>
      </c>
    </row>
    <row r="65" spans="3:6" x14ac:dyDescent="0.25">
      <c r="C65" s="8">
        <v>62275</v>
      </c>
      <c r="D65" s="1">
        <v>56</v>
      </c>
      <c r="E65" s="2">
        <f t="shared" si="1"/>
        <v>67.351218459808422</v>
      </c>
      <c r="F65" s="1">
        <f t="shared" si="0"/>
        <v>0.04</v>
      </c>
    </row>
    <row r="66" spans="3:6" x14ac:dyDescent="0.25">
      <c r="C66" s="8">
        <v>62640</v>
      </c>
      <c r="D66" s="1">
        <v>57</v>
      </c>
      <c r="E66" s="2">
        <f t="shared" si="1"/>
        <v>70.045267198200762</v>
      </c>
      <c r="F66" s="1">
        <f t="shared" si="0"/>
        <v>0.04</v>
      </c>
    </row>
    <row r="67" spans="3:6" x14ac:dyDescent="0.25">
      <c r="C67" s="8">
        <v>63006</v>
      </c>
      <c r="D67" s="1">
        <v>58</v>
      </c>
      <c r="E67" s="2">
        <f t="shared" si="1"/>
        <v>72.847077886128801</v>
      </c>
      <c r="F67" s="1">
        <f t="shared" si="0"/>
        <v>0.04</v>
      </c>
    </row>
    <row r="68" spans="3:6" x14ac:dyDescent="0.25">
      <c r="C68" s="8">
        <v>63371</v>
      </c>
      <c r="D68" s="1">
        <v>59</v>
      </c>
      <c r="E68" s="2">
        <f t="shared" si="1"/>
        <v>75.760961001573961</v>
      </c>
      <c r="F68" s="1">
        <f t="shared" si="0"/>
        <v>0.04</v>
      </c>
    </row>
    <row r="69" spans="3:6" x14ac:dyDescent="0.25">
      <c r="C69" s="8">
        <v>63736</v>
      </c>
      <c r="D69" s="1">
        <v>60</v>
      </c>
      <c r="E69" s="2">
        <f t="shared" si="1"/>
        <v>78.791399441636926</v>
      </c>
      <c r="F69" s="1">
        <f t="shared" si="0"/>
        <v>0.04</v>
      </c>
    </row>
    <row r="70" spans="3:6" x14ac:dyDescent="0.25">
      <c r="C70" s="8">
        <v>64101</v>
      </c>
      <c r="D70" s="1">
        <v>61</v>
      </c>
      <c r="E70" s="2">
        <f t="shared" si="1"/>
        <v>81.943055419302411</v>
      </c>
      <c r="F70" s="1">
        <f t="shared" si="0"/>
        <v>0.04</v>
      </c>
    </row>
    <row r="71" spans="3:6" x14ac:dyDescent="0.25">
      <c r="C71" s="8">
        <v>64467</v>
      </c>
      <c r="D71" s="1">
        <v>62</v>
      </c>
      <c r="E71" s="2">
        <f t="shared" si="1"/>
        <v>85.220777636074516</v>
      </c>
      <c r="F71" s="1">
        <f t="shared" si="0"/>
        <v>0.04</v>
      </c>
    </row>
    <row r="72" spans="3:6" x14ac:dyDescent="0.25">
      <c r="C72" s="8">
        <v>64832</v>
      </c>
      <c r="D72" s="1">
        <v>63</v>
      </c>
      <c r="E72" s="2">
        <f t="shared" si="1"/>
        <v>88.629608741517501</v>
      </c>
      <c r="F72" s="1">
        <f t="shared" si="0"/>
        <v>0.04</v>
      </c>
    </row>
    <row r="73" spans="3:6" x14ac:dyDescent="0.25">
      <c r="C73" s="8">
        <v>65197</v>
      </c>
      <c r="D73" s="1">
        <v>64</v>
      </c>
      <c r="E73" s="2">
        <f t="shared" si="1"/>
        <v>92.174793091178202</v>
      </c>
      <c r="F73" s="1">
        <f t="shared" si="0"/>
        <v>0.04</v>
      </c>
    </row>
    <row r="74" spans="3:6" x14ac:dyDescent="0.25">
      <c r="C74" s="8">
        <v>65562</v>
      </c>
      <c r="D74" s="1">
        <v>65</v>
      </c>
      <c r="E74" s="2">
        <f t="shared" si="1"/>
        <v>95.861784814825327</v>
      </c>
      <c r="F74" s="1">
        <f t="shared" ref="F74:F137" si="2">IF(D74&lt;=yearsinitialgrowth,firstgrowthrate,finalgrowthrate)</f>
        <v>0.04</v>
      </c>
    </row>
    <row r="75" spans="3:6" x14ac:dyDescent="0.25">
      <c r="C75" s="8">
        <v>65928</v>
      </c>
      <c r="D75" s="1">
        <v>66</v>
      </c>
      <c r="E75" s="2">
        <f t="shared" si="1"/>
        <v>99.696256207418344</v>
      </c>
      <c r="F75" s="1">
        <f t="shared" si="2"/>
        <v>0.04</v>
      </c>
    </row>
    <row r="76" spans="3:6" x14ac:dyDescent="0.25">
      <c r="C76" s="8">
        <v>66293</v>
      </c>
      <c r="D76" s="1">
        <v>67</v>
      </c>
      <c r="E76" s="2">
        <f t="shared" si="1"/>
        <v>103.68410645571508</v>
      </c>
      <c r="F76" s="1">
        <f t="shared" si="2"/>
        <v>0.04</v>
      </c>
    </row>
    <row r="77" spans="3:6" x14ac:dyDescent="0.25">
      <c r="C77" s="8">
        <v>66658</v>
      </c>
      <c r="D77" s="1">
        <v>68</v>
      </c>
      <c r="E77" s="2">
        <f t="shared" si="1"/>
        <v>107.83147071394369</v>
      </c>
      <c r="F77" s="1">
        <f t="shared" si="2"/>
        <v>0.04</v>
      </c>
    </row>
    <row r="78" spans="3:6" x14ac:dyDescent="0.25">
      <c r="C78" s="8">
        <v>67023</v>
      </c>
      <c r="D78" s="1">
        <v>69</v>
      </c>
      <c r="E78" s="2">
        <f t="shared" ref="E78:E141" si="3">E77*(1+F77)</f>
        <v>112.14472954250144</v>
      </c>
      <c r="F78" s="1">
        <f t="shared" si="2"/>
        <v>0.04</v>
      </c>
    </row>
    <row r="79" spans="3:6" x14ac:dyDescent="0.25">
      <c r="C79" s="8">
        <v>67389</v>
      </c>
      <c r="D79" s="1">
        <v>70</v>
      </c>
      <c r="E79" s="2">
        <f t="shared" si="3"/>
        <v>116.63051872420149</v>
      </c>
      <c r="F79" s="1">
        <f t="shared" si="2"/>
        <v>0.04</v>
      </c>
    </row>
    <row r="80" spans="3:6" x14ac:dyDescent="0.25">
      <c r="C80" s="8">
        <v>67754</v>
      </c>
      <c r="D80" s="1">
        <v>71</v>
      </c>
      <c r="E80" s="2">
        <f t="shared" si="3"/>
        <v>121.29573947316956</v>
      </c>
      <c r="F80" s="1">
        <f t="shared" si="2"/>
        <v>0.04</v>
      </c>
    </row>
    <row r="81" spans="3:6" x14ac:dyDescent="0.25">
      <c r="C81" s="8">
        <v>68119</v>
      </c>
      <c r="D81" s="1">
        <v>72</v>
      </c>
      <c r="E81" s="2">
        <f t="shared" si="3"/>
        <v>126.14756905209634</v>
      </c>
      <c r="F81" s="1">
        <f t="shared" si="2"/>
        <v>0.04</v>
      </c>
    </row>
    <row r="82" spans="3:6" x14ac:dyDescent="0.25">
      <c r="C82" s="8">
        <v>68484</v>
      </c>
      <c r="D82" s="1">
        <v>73</v>
      </c>
      <c r="E82" s="2">
        <f t="shared" si="3"/>
        <v>131.19347181418021</v>
      </c>
      <c r="F82" s="1">
        <f t="shared" si="2"/>
        <v>0.04</v>
      </c>
    </row>
    <row r="83" spans="3:6" x14ac:dyDescent="0.25">
      <c r="C83" s="8">
        <v>68850</v>
      </c>
      <c r="D83" s="1">
        <v>74</v>
      </c>
      <c r="E83" s="2">
        <f t="shared" si="3"/>
        <v>136.44121068674744</v>
      </c>
      <c r="F83" s="1">
        <f t="shared" si="2"/>
        <v>0.04</v>
      </c>
    </row>
    <row r="84" spans="3:6" x14ac:dyDescent="0.25">
      <c r="C84" s="8">
        <v>69215</v>
      </c>
      <c r="D84" s="1">
        <v>75</v>
      </c>
      <c r="E84" s="2">
        <f t="shared" si="3"/>
        <v>141.89885911421734</v>
      </c>
      <c r="F84" s="1">
        <f t="shared" si="2"/>
        <v>0.04</v>
      </c>
    </row>
    <row r="85" spans="3:6" x14ac:dyDescent="0.25">
      <c r="C85" s="8">
        <v>69580</v>
      </c>
      <c r="D85" s="1">
        <v>76</v>
      </c>
      <c r="E85" s="2">
        <f t="shared" si="3"/>
        <v>147.57481347878604</v>
      </c>
      <c r="F85" s="1">
        <f t="shared" si="2"/>
        <v>0.04</v>
      </c>
    </row>
    <row r="86" spans="3:6" x14ac:dyDescent="0.25">
      <c r="C86" s="8">
        <v>69945</v>
      </c>
      <c r="D86" s="1">
        <v>77</v>
      </c>
      <c r="E86" s="2">
        <f t="shared" si="3"/>
        <v>153.4778060179375</v>
      </c>
      <c r="F86" s="1">
        <f t="shared" si="2"/>
        <v>0.04</v>
      </c>
    </row>
    <row r="87" spans="3:6" x14ac:dyDescent="0.25">
      <c r="C87" s="8">
        <v>70311</v>
      </c>
      <c r="D87" s="1">
        <v>78</v>
      </c>
      <c r="E87" s="2">
        <f t="shared" si="3"/>
        <v>159.61691825865501</v>
      </c>
      <c r="F87" s="1">
        <f t="shared" si="2"/>
        <v>0.04</v>
      </c>
    </row>
    <row r="88" spans="3:6" x14ac:dyDescent="0.25">
      <c r="C88" s="8">
        <v>70676</v>
      </c>
      <c r="D88" s="1">
        <v>79</v>
      </c>
      <c r="E88" s="2">
        <f t="shared" si="3"/>
        <v>166.00159498900121</v>
      </c>
      <c r="F88" s="1">
        <f t="shared" si="2"/>
        <v>0.04</v>
      </c>
    </row>
    <row r="89" spans="3:6" x14ac:dyDescent="0.25">
      <c r="C89" s="8">
        <v>71041</v>
      </c>
      <c r="D89" s="1">
        <v>80</v>
      </c>
      <c r="E89" s="2">
        <f t="shared" si="3"/>
        <v>172.64165878856127</v>
      </c>
      <c r="F89" s="1">
        <f t="shared" si="2"/>
        <v>0.04</v>
      </c>
    </row>
    <row r="90" spans="3:6" x14ac:dyDescent="0.25">
      <c r="C90" s="8">
        <v>71406</v>
      </c>
      <c r="D90" s="1">
        <v>81</v>
      </c>
      <c r="E90" s="2">
        <f t="shared" si="3"/>
        <v>179.54732514010374</v>
      </c>
      <c r="F90" s="1">
        <f t="shared" si="2"/>
        <v>0.04</v>
      </c>
    </row>
    <row r="91" spans="3:6" x14ac:dyDescent="0.25">
      <c r="C91" s="8">
        <v>71772</v>
      </c>
      <c r="D91" s="1">
        <v>82</v>
      </c>
      <c r="E91" s="2">
        <f t="shared" si="3"/>
        <v>186.7292181457079</v>
      </c>
      <c r="F91" s="1">
        <f t="shared" si="2"/>
        <v>0.04</v>
      </c>
    </row>
    <row r="92" spans="3:6" x14ac:dyDescent="0.25">
      <c r="C92" s="8">
        <v>72137</v>
      </c>
      <c r="D92" s="1">
        <v>83</v>
      </c>
      <c r="E92" s="2">
        <f t="shared" si="3"/>
        <v>194.19838687153623</v>
      </c>
      <c r="F92" s="1">
        <f t="shared" si="2"/>
        <v>0.04</v>
      </c>
    </row>
    <row r="93" spans="3:6" x14ac:dyDescent="0.25">
      <c r="C93" s="8">
        <v>72502</v>
      </c>
      <c r="D93" s="1">
        <v>84</v>
      </c>
      <c r="E93" s="2">
        <f t="shared" si="3"/>
        <v>201.96632234639767</v>
      </c>
      <c r="F93" s="1">
        <f t="shared" si="2"/>
        <v>0.04</v>
      </c>
    </row>
    <row r="94" spans="3:6" x14ac:dyDescent="0.25">
      <c r="C94" s="8">
        <v>72867</v>
      </c>
      <c r="D94" s="1">
        <v>85</v>
      </c>
      <c r="E94" s="2">
        <f t="shared" si="3"/>
        <v>210.04497524025359</v>
      </c>
      <c r="F94" s="1">
        <f t="shared" si="2"/>
        <v>0.04</v>
      </c>
    </row>
    <row r="95" spans="3:6" x14ac:dyDescent="0.25">
      <c r="C95" s="8">
        <v>73232</v>
      </c>
      <c r="D95" s="1">
        <v>86</v>
      </c>
      <c r="E95" s="2">
        <f t="shared" si="3"/>
        <v>218.44677424986375</v>
      </c>
      <c r="F95" s="1">
        <f t="shared" si="2"/>
        <v>0.04</v>
      </c>
    </row>
    <row r="96" spans="3:6" x14ac:dyDescent="0.25">
      <c r="C96" s="8">
        <v>73597</v>
      </c>
      <c r="D96" s="1">
        <v>87</v>
      </c>
      <c r="E96" s="2">
        <f t="shared" si="3"/>
        <v>227.18464521985831</v>
      </c>
      <c r="F96" s="1">
        <f t="shared" si="2"/>
        <v>0.04</v>
      </c>
    </row>
    <row r="97" spans="3:6" x14ac:dyDescent="0.25">
      <c r="C97" s="8">
        <v>73962</v>
      </c>
      <c r="D97" s="1">
        <v>88</v>
      </c>
      <c r="E97" s="2">
        <f t="shared" si="3"/>
        <v>236.27203102865266</v>
      </c>
      <c r="F97" s="1">
        <f t="shared" si="2"/>
        <v>0.04</v>
      </c>
    </row>
    <row r="98" spans="3:6" x14ac:dyDescent="0.25">
      <c r="C98" s="8">
        <v>74327</v>
      </c>
      <c r="D98" s="1">
        <v>89</v>
      </c>
      <c r="E98" s="2">
        <f t="shared" si="3"/>
        <v>245.72291226979877</v>
      </c>
      <c r="F98" s="1">
        <f t="shared" si="2"/>
        <v>0.04</v>
      </c>
    </row>
    <row r="99" spans="3:6" x14ac:dyDescent="0.25">
      <c r="C99" s="8">
        <v>74693</v>
      </c>
      <c r="D99" s="1">
        <v>90</v>
      </c>
      <c r="E99" s="2">
        <f t="shared" si="3"/>
        <v>255.55182876059072</v>
      </c>
      <c r="F99" s="1">
        <f t="shared" si="2"/>
        <v>0.04</v>
      </c>
    </row>
    <row r="100" spans="3:6" x14ac:dyDescent="0.25">
      <c r="C100" s="8">
        <v>75058</v>
      </c>
      <c r="D100" s="1">
        <v>91</v>
      </c>
      <c r="E100" s="2">
        <f t="shared" si="3"/>
        <v>265.77390191101438</v>
      </c>
      <c r="F100" s="1">
        <f t="shared" si="2"/>
        <v>0.04</v>
      </c>
    </row>
    <row r="101" spans="3:6" x14ac:dyDescent="0.25">
      <c r="C101" s="8">
        <v>75423</v>
      </c>
      <c r="D101" s="1">
        <v>92</v>
      </c>
      <c r="E101" s="2">
        <f t="shared" si="3"/>
        <v>276.40485798745499</v>
      </c>
      <c r="F101" s="1">
        <f t="shared" si="2"/>
        <v>0.04</v>
      </c>
    </row>
    <row r="102" spans="3:6" x14ac:dyDescent="0.25">
      <c r="C102" s="8">
        <v>75788</v>
      </c>
      <c r="D102" s="1">
        <v>93</v>
      </c>
      <c r="E102" s="2">
        <f t="shared" si="3"/>
        <v>287.46105230695321</v>
      </c>
      <c r="F102" s="1">
        <f t="shared" si="2"/>
        <v>0.04</v>
      </c>
    </row>
    <row r="103" spans="3:6" x14ac:dyDescent="0.25">
      <c r="C103" s="8">
        <v>76154</v>
      </c>
      <c r="D103" s="1">
        <v>94</v>
      </c>
      <c r="E103" s="2">
        <f t="shared" si="3"/>
        <v>298.95949439923135</v>
      </c>
      <c r="F103" s="1">
        <f t="shared" si="2"/>
        <v>0.04</v>
      </c>
    </row>
    <row r="104" spans="3:6" x14ac:dyDescent="0.25">
      <c r="C104" s="8">
        <v>76519</v>
      </c>
      <c r="D104" s="1">
        <v>95</v>
      </c>
      <c r="E104" s="2">
        <f t="shared" si="3"/>
        <v>310.91787417520061</v>
      </c>
      <c r="F104" s="1">
        <f t="shared" si="2"/>
        <v>0.04</v>
      </c>
    </row>
    <row r="105" spans="3:6" x14ac:dyDescent="0.25">
      <c r="C105" s="8">
        <v>76884</v>
      </c>
      <c r="D105" s="1">
        <v>96</v>
      </c>
      <c r="E105" s="2">
        <f t="shared" si="3"/>
        <v>323.35458914220862</v>
      </c>
      <c r="F105" s="1">
        <f t="shared" si="2"/>
        <v>0.04</v>
      </c>
    </row>
    <row r="106" spans="3:6" x14ac:dyDescent="0.25">
      <c r="C106" s="8">
        <v>77249</v>
      </c>
      <c r="D106" s="1">
        <v>97</v>
      </c>
      <c r="E106" s="2">
        <f t="shared" si="3"/>
        <v>336.28877270789695</v>
      </c>
      <c r="F106" s="1">
        <f t="shared" si="2"/>
        <v>0.04</v>
      </c>
    </row>
    <row r="107" spans="3:6" x14ac:dyDescent="0.25">
      <c r="C107" s="8">
        <v>77615</v>
      </c>
      <c r="D107" s="1">
        <v>98</v>
      </c>
      <c r="E107" s="2">
        <f t="shared" si="3"/>
        <v>349.74032361621283</v>
      </c>
      <c r="F107" s="1">
        <f t="shared" si="2"/>
        <v>0.04</v>
      </c>
    </row>
    <row r="108" spans="3:6" x14ac:dyDescent="0.25">
      <c r="C108" s="8">
        <v>77980</v>
      </c>
      <c r="D108" s="1">
        <v>99</v>
      </c>
      <c r="E108" s="2">
        <f t="shared" si="3"/>
        <v>363.72993656086135</v>
      </c>
      <c r="F108" s="1">
        <f t="shared" si="2"/>
        <v>0.04</v>
      </c>
    </row>
    <row r="109" spans="3:6" x14ac:dyDescent="0.25">
      <c r="C109" s="8">
        <v>78345</v>
      </c>
      <c r="D109" s="1">
        <v>100</v>
      </c>
      <c r="E109" s="2">
        <f t="shared" si="3"/>
        <v>378.2791340232958</v>
      </c>
      <c r="F109" s="1">
        <f t="shared" si="2"/>
        <v>0.04</v>
      </c>
    </row>
    <row r="110" spans="3:6" x14ac:dyDescent="0.25">
      <c r="C110" s="8">
        <v>78710</v>
      </c>
      <c r="D110" s="1">
        <v>101</v>
      </c>
      <c r="E110" s="2">
        <f t="shared" si="3"/>
        <v>393.41029938422764</v>
      </c>
      <c r="F110" s="1">
        <f t="shared" si="2"/>
        <v>0.04</v>
      </c>
    </row>
    <row r="111" spans="3:6" x14ac:dyDescent="0.25">
      <c r="C111" s="8">
        <v>79076</v>
      </c>
      <c r="D111" s="1">
        <v>102</v>
      </c>
      <c r="E111" s="2">
        <f t="shared" si="3"/>
        <v>409.14671135959674</v>
      </c>
      <c r="F111" s="1">
        <f t="shared" si="2"/>
        <v>0.04</v>
      </c>
    </row>
    <row r="112" spans="3:6" x14ac:dyDescent="0.25">
      <c r="C112" s="8">
        <v>79441</v>
      </c>
      <c r="D112" s="1">
        <v>103</v>
      </c>
      <c r="E112" s="2">
        <f t="shared" si="3"/>
        <v>425.51257981398061</v>
      </c>
      <c r="F112" s="1">
        <f t="shared" si="2"/>
        <v>0.04</v>
      </c>
    </row>
    <row r="113" spans="3:6" x14ac:dyDescent="0.25">
      <c r="C113" s="8">
        <v>79806</v>
      </c>
      <c r="D113" s="1">
        <v>104</v>
      </c>
      <c r="E113" s="2">
        <f t="shared" si="3"/>
        <v>442.53308300653987</v>
      </c>
      <c r="F113" s="1">
        <f t="shared" si="2"/>
        <v>0.04</v>
      </c>
    </row>
    <row r="114" spans="3:6" x14ac:dyDescent="0.25">
      <c r="C114" s="8">
        <v>80171</v>
      </c>
      <c r="D114" s="1">
        <v>105</v>
      </c>
      <c r="E114" s="2">
        <f t="shared" si="3"/>
        <v>460.23440632680149</v>
      </c>
      <c r="F114" s="1">
        <f t="shared" si="2"/>
        <v>0.04</v>
      </c>
    </row>
    <row r="115" spans="3:6" x14ac:dyDescent="0.25">
      <c r="C115" s="8">
        <v>80537</v>
      </c>
      <c r="D115" s="1">
        <v>106</v>
      </c>
      <c r="E115" s="2">
        <f t="shared" si="3"/>
        <v>478.64378257987357</v>
      </c>
      <c r="F115" s="1">
        <f t="shared" si="2"/>
        <v>0.04</v>
      </c>
    </row>
    <row r="116" spans="3:6" x14ac:dyDescent="0.25">
      <c r="C116" s="8">
        <v>80902</v>
      </c>
      <c r="D116" s="1">
        <v>107</v>
      </c>
      <c r="E116" s="2">
        <f t="shared" si="3"/>
        <v>497.78953388306854</v>
      </c>
      <c r="F116" s="1">
        <f t="shared" si="2"/>
        <v>0.04</v>
      </c>
    </row>
    <row r="117" spans="3:6" x14ac:dyDescent="0.25">
      <c r="C117" s="8">
        <v>81267</v>
      </c>
      <c r="D117" s="1">
        <v>108</v>
      </c>
      <c r="E117" s="2">
        <f t="shared" si="3"/>
        <v>517.70111523839125</v>
      </c>
      <c r="F117" s="1">
        <f t="shared" si="2"/>
        <v>0.04</v>
      </c>
    </row>
    <row r="118" spans="3:6" x14ac:dyDescent="0.25">
      <c r="C118" s="8">
        <v>81632</v>
      </c>
      <c r="D118" s="1">
        <v>109</v>
      </c>
      <c r="E118" s="2">
        <f t="shared" si="3"/>
        <v>538.40915984792696</v>
      </c>
      <c r="F118" s="1">
        <f t="shared" si="2"/>
        <v>0.04</v>
      </c>
    </row>
    <row r="119" spans="3:6" x14ac:dyDescent="0.25">
      <c r="C119" s="8">
        <v>81998</v>
      </c>
      <c r="D119" s="1">
        <v>110</v>
      </c>
      <c r="E119" s="2">
        <f t="shared" si="3"/>
        <v>559.94552624184405</v>
      </c>
      <c r="F119" s="1">
        <f t="shared" si="2"/>
        <v>0.04</v>
      </c>
    </row>
    <row r="120" spans="3:6" x14ac:dyDescent="0.25">
      <c r="C120" s="8">
        <v>82363</v>
      </c>
      <c r="D120" s="1">
        <v>111</v>
      </c>
      <c r="E120" s="2">
        <f t="shared" si="3"/>
        <v>582.34334729151783</v>
      </c>
      <c r="F120" s="1">
        <f t="shared" si="2"/>
        <v>0.04</v>
      </c>
    </row>
    <row r="121" spans="3:6" x14ac:dyDescent="0.25">
      <c r="C121" s="8">
        <v>82728</v>
      </c>
      <c r="D121" s="1">
        <v>112</v>
      </c>
      <c r="E121" s="2">
        <f t="shared" si="3"/>
        <v>605.63708118317857</v>
      </c>
      <c r="F121" s="1">
        <f t="shared" si="2"/>
        <v>0.04</v>
      </c>
    </row>
    <row r="122" spans="3:6" x14ac:dyDescent="0.25">
      <c r="C122" s="8">
        <v>83093</v>
      </c>
      <c r="D122" s="1">
        <v>113</v>
      </c>
      <c r="E122" s="2">
        <f t="shared" si="3"/>
        <v>629.8625644305057</v>
      </c>
      <c r="F122" s="1">
        <f t="shared" si="2"/>
        <v>0.04</v>
      </c>
    </row>
    <row r="123" spans="3:6" x14ac:dyDescent="0.25">
      <c r="C123" s="8">
        <v>83459</v>
      </c>
      <c r="D123" s="1">
        <v>114</v>
      </c>
      <c r="E123" s="2">
        <f t="shared" si="3"/>
        <v>655.057067007726</v>
      </c>
      <c r="F123" s="1">
        <f t="shared" si="2"/>
        <v>0.04</v>
      </c>
    </row>
    <row r="124" spans="3:6" x14ac:dyDescent="0.25">
      <c r="C124" s="8">
        <v>83824</v>
      </c>
      <c r="D124" s="1">
        <v>115</v>
      </c>
      <c r="E124" s="2">
        <f t="shared" si="3"/>
        <v>681.25934968803506</v>
      </c>
      <c r="F124" s="1">
        <f t="shared" si="2"/>
        <v>0.04</v>
      </c>
    </row>
    <row r="125" spans="3:6" x14ac:dyDescent="0.25">
      <c r="C125" s="8">
        <v>84189</v>
      </c>
      <c r="D125" s="1">
        <v>116</v>
      </c>
      <c r="E125" s="2">
        <f t="shared" si="3"/>
        <v>708.50972367555653</v>
      </c>
      <c r="F125" s="1">
        <f t="shared" si="2"/>
        <v>0.04</v>
      </c>
    </row>
    <row r="126" spans="3:6" x14ac:dyDescent="0.25">
      <c r="C126" s="8">
        <v>84554</v>
      </c>
      <c r="D126" s="1">
        <v>117</v>
      </c>
      <c r="E126" s="2">
        <f t="shared" si="3"/>
        <v>736.85011262257876</v>
      </c>
      <c r="F126" s="1">
        <f t="shared" si="2"/>
        <v>0.04</v>
      </c>
    </row>
    <row r="127" spans="3:6" x14ac:dyDescent="0.25">
      <c r="C127" s="8">
        <v>84920</v>
      </c>
      <c r="D127" s="1">
        <v>118</v>
      </c>
      <c r="E127" s="2">
        <f t="shared" si="3"/>
        <v>766.32411712748194</v>
      </c>
      <c r="F127" s="1">
        <f t="shared" si="2"/>
        <v>0.04</v>
      </c>
    </row>
    <row r="128" spans="3:6" x14ac:dyDescent="0.25">
      <c r="C128" s="8">
        <v>85285</v>
      </c>
      <c r="D128" s="1">
        <v>119</v>
      </c>
      <c r="E128" s="2">
        <f t="shared" si="3"/>
        <v>796.97708181258122</v>
      </c>
      <c r="F128" s="1">
        <f t="shared" si="2"/>
        <v>0.04</v>
      </c>
    </row>
    <row r="129" spans="3:6" x14ac:dyDescent="0.25">
      <c r="C129" s="8">
        <v>85650</v>
      </c>
      <c r="D129" s="1">
        <v>120</v>
      </c>
      <c r="E129" s="2">
        <f t="shared" si="3"/>
        <v>828.85616508508451</v>
      </c>
      <c r="F129" s="1">
        <f t="shared" si="2"/>
        <v>0.04</v>
      </c>
    </row>
    <row r="130" spans="3:6" x14ac:dyDescent="0.25">
      <c r="C130" s="8">
        <v>86015</v>
      </c>
      <c r="D130" s="1">
        <v>121</v>
      </c>
      <c r="E130" s="2">
        <f t="shared" si="3"/>
        <v>862.01041168848792</v>
      </c>
      <c r="F130" s="1">
        <f t="shared" si="2"/>
        <v>0.04</v>
      </c>
    </row>
    <row r="131" spans="3:6" x14ac:dyDescent="0.25">
      <c r="C131" s="8">
        <v>86381</v>
      </c>
      <c r="D131" s="1">
        <v>122</v>
      </c>
      <c r="E131" s="2">
        <f t="shared" si="3"/>
        <v>896.49082815602742</v>
      </c>
      <c r="F131" s="1">
        <f t="shared" si="2"/>
        <v>0.04</v>
      </c>
    </row>
    <row r="132" spans="3:6" x14ac:dyDescent="0.25">
      <c r="C132" s="8">
        <v>86746</v>
      </c>
      <c r="D132" s="1">
        <v>123</v>
      </c>
      <c r="E132" s="2">
        <f t="shared" si="3"/>
        <v>932.3504612822685</v>
      </c>
      <c r="F132" s="1">
        <f t="shared" si="2"/>
        <v>0.04</v>
      </c>
    </row>
    <row r="133" spans="3:6" x14ac:dyDescent="0.25">
      <c r="C133" s="8">
        <v>87111</v>
      </c>
      <c r="D133" s="1">
        <v>124</v>
      </c>
      <c r="E133" s="2">
        <f t="shared" si="3"/>
        <v>969.64447973355925</v>
      </c>
      <c r="F133" s="1">
        <f t="shared" si="2"/>
        <v>0.04</v>
      </c>
    </row>
    <row r="134" spans="3:6" x14ac:dyDescent="0.25">
      <c r="C134" s="8">
        <v>87476</v>
      </c>
      <c r="D134" s="1">
        <v>125</v>
      </c>
      <c r="E134" s="2">
        <f t="shared" si="3"/>
        <v>1008.4302589229017</v>
      </c>
      <c r="F134" s="1">
        <f t="shared" si="2"/>
        <v>0.04</v>
      </c>
    </row>
    <row r="135" spans="3:6" x14ac:dyDescent="0.25">
      <c r="C135" s="8">
        <v>87842</v>
      </c>
      <c r="D135" s="1">
        <v>126</v>
      </c>
      <c r="E135" s="2">
        <f t="shared" si="3"/>
        <v>1048.7674692798178</v>
      </c>
      <c r="F135" s="1">
        <f t="shared" si="2"/>
        <v>0.04</v>
      </c>
    </row>
    <row r="136" spans="3:6" x14ac:dyDescent="0.25">
      <c r="C136" s="8">
        <v>88207</v>
      </c>
      <c r="D136" s="1">
        <v>127</v>
      </c>
      <c r="E136" s="2">
        <f t="shared" si="3"/>
        <v>1090.7181680510105</v>
      </c>
      <c r="F136" s="1">
        <f t="shared" si="2"/>
        <v>0.04</v>
      </c>
    </row>
    <row r="137" spans="3:6" x14ac:dyDescent="0.25">
      <c r="C137" s="8">
        <v>88572</v>
      </c>
      <c r="D137" s="1">
        <v>128</v>
      </c>
      <c r="E137" s="2">
        <f t="shared" si="3"/>
        <v>1134.346894773051</v>
      </c>
      <c r="F137" s="1">
        <f t="shared" si="2"/>
        <v>0.04</v>
      </c>
    </row>
    <row r="138" spans="3:6" x14ac:dyDescent="0.25">
      <c r="C138" s="8">
        <v>88937</v>
      </c>
      <c r="D138" s="1">
        <v>129</v>
      </c>
      <c r="E138" s="2">
        <f t="shared" si="3"/>
        <v>1179.720770563973</v>
      </c>
      <c r="F138" s="1">
        <f t="shared" ref="F138:F201" si="4">IF(D138&lt;=yearsinitialgrowth,firstgrowthrate,finalgrowthrate)</f>
        <v>0.04</v>
      </c>
    </row>
    <row r="139" spans="3:6" x14ac:dyDescent="0.25">
      <c r="C139" s="8">
        <v>89303</v>
      </c>
      <c r="D139" s="1">
        <v>130</v>
      </c>
      <c r="E139" s="2">
        <f t="shared" si="3"/>
        <v>1226.9096013865319</v>
      </c>
      <c r="F139" s="1">
        <f t="shared" si="4"/>
        <v>0.04</v>
      </c>
    </row>
    <row r="140" spans="3:6" x14ac:dyDescent="0.25">
      <c r="C140" s="8">
        <v>89668</v>
      </c>
      <c r="D140" s="1">
        <v>131</v>
      </c>
      <c r="E140" s="2">
        <f t="shared" si="3"/>
        <v>1275.9859854419933</v>
      </c>
      <c r="F140" s="1">
        <f t="shared" si="4"/>
        <v>0.04</v>
      </c>
    </row>
    <row r="141" spans="3:6" x14ac:dyDescent="0.25">
      <c r="C141" s="8">
        <v>90033</v>
      </c>
      <c r="D141" s="1">
        <v>132</v>
      </c>
      <c r="E141" s="2">
        <f t="shared" si="3"/>
        <v>1327.0254248596732</v>
      </c>
      <c r="F141" s="1">
        <f t="shared" si="4"/>
        <v>0.04</v>
      </c>
    </row>
    <row r="142" spans="3:6" x14ac:dyDescent="0.25">
      <c r="C142" s="8">
        <v>90398</v>
      </c>
      <c r="D142" s="1">
        <v>133</v>
      </c>
      <c r="E142" s="2">
        <f t="shared" ref="E142:E205" si="5">E141*(1+F141)</f>
        <v>1380.1064418540602</v>
      </c>
      <c r="F142" s="1">
        <f t="shared" si="4"/>
        <v>0.04</v>
      </c>
    </row>
    <row r="143" spans="3:6" x14ac:dyDescent="0.25">
      <c r="C143" s="8">
        <v>90764</v>
      </c>
      <c r="D143" s="1">
        <v>134</v>
      </c>
      <c r="E143" s="2">
        <f t="shared" si="5"/>
        <v>1435.3106995282226</v>
      </c>
      <c r="F143" s="1">
        <f t="shared" si="4"/>
        <v>0.04</v>
      </c>
    </row>
    <row r="144" spans="3:6" x14ac:dyDescent="0.25">
      <c r="C144" s="8">
        <v>91129</v>
      </c>
      <c r="D144" s="1">
        <v>135</v>
      </c>
      <c r="E144" s="2">
        <f t="shared" si="5"/>
        <v>1492.7231275093516</v>
      </c>
      <c r="F144" s="1">
        <f t="shared" si="4"/>
        <v>0.04</v>
      </c>
    </row>
    <row r="145" spans="3:6" x14ac:dyDescent="0.25">
      <c r="C145" s="8">
        <v>91494</v>
      </c>
      <c r="D145" s="1">
        <v>136</v>
      </c>
      <c r="E145" s="2">
        <f t="shared" si="5"/>
        <v>1552.4320526097256</v>
      </c>
      <c r="F145" s="1">
        <f t="shared" si="4"/>
        <v>0.04</v>
      </c>
    </row>
    <row r="146" spans="3:6" x14ac:dyDescent="0.25">
      <c r="C146" s="8">
        <v>91859</v>
      </c>
      <c r="D146" s="1">
        <v>137</v>
      </c>
      <c r="E146" s="2">
        <f t="shared" si="5"/>
        <v>1614.5293347141146</v>
      </c>
      <c r="F146" s="1">
        <f t="shared" si="4"/>
        <v>0.04</v>
      </c>
    </row>
    <row r="147" spans="3:6" x14ac:dyDescent="0.25">
      <c r="C147" s="8">
        <v>92225</v>
      </c>
      <c r="D147" s="1">
        <v>138</v>
      </c>
      <c r="E147" s="2">
        <f t="shared" si="5"/>
        <v>1679.1105081026792</v>
      </c>
      <c r="F147" s="1">
        <f t="shared" si="4"/>
        <v>0.04</v>
      </c>
    </row>
    <row r="148" spans="3:6" x14ac:dyDescent="0.25">
      <c r="C148" s="8">
        <v>92590</v>
      </c>
      <c r="D148" s="1">
        <v>139</v>
      </c>
      <c r="E148" s="2">
        <f t="shared" si="5"/>
        <v>1746.2749284267863</v>
      </c>
      <c r="F148" s="1">
        <f t="shared" si="4"/>
        <v>0.04</v>
      </c>
    </row>
    <row r="149" spans="3:6" x14ac:dyDescent="0.25">
      <c r="C149" s="8">
        <v>92955</v>
      </c>
      <c r="D149" s="1">
        <v>140</v>
      </c>
      <c r="E149" s="2">
        <f t="shared" si="5"/>
        <v>1816.1259255638579</v>
      </c>
      <c r="F149" s="1">
        <f t="shared" si="4"/>
        <v>0.04</v>
      </c>
    </row>
    <row r="150" spans="3:6" x14ac:dyDescent="0.25">
      <c r="C150" s="8">
        <v>93320</v>
      </c>
      <c r="D150" s="1">
        <v>141</v>
      </c>
      <c r="E150" s="2">
        <f t="shared" si="5"/>
        <v>1888.7709625864122</v>
      </c>
      <c r="F150" s="1">
        <f t="shared" si="4"/>
        <v>0.04</v>
      </c>
    </row>
    <row r="151" spans="3:6" x14ac:dyDescent="0.25">
      <c r="C151" s="8">
        <v>93686</v>
      </c>
      <c r="D151" s="1">
        <v>142</v>
      </c>
      <c r="E151" s="2">
        <f t="shared" si="5"/>
        <v>1964.3218010898688</v>
      </c>
      <c r="F151" s="1">
        <f t="shared" si="4"/>
        <v>0.04</v>
      </c>
    </row>
    <row r="152" spans="3:6" x14ac:dyDescent="0.25">
      <c r="C152" s="8">
        <v>94051</v>
      </c>
      <c r="D152" s="1">
        <v>143</v>
      </c>
      <c r="E152" s="2">
        <f t="shared" si="5"/>
        <v>2042.8946731334636</v>
      </c>
      <c r="F152" s="1">
        <f t="shared" si="4"/>
        <v>0.04</v>
      </c>
    </row>
    <row r="153" spans="3:6" x14ac:dyDescent="0.25">
      <c r="C153" s="8">
        <v>94416</v>
      </c>
      <c r="D153" s="1">
        <v>144</v>
      </c>
      <c r="E153" s="2">
        <f t="shared" si="5"/>
        <v>2124.6104600588023</v>
      </c>
      <c r="F153" s="1">
        <f t="shared" si="4"/>
        <v>0.04</v>
      </c>
    </row>
    <row r="154" spans="3:6" x14ac:dyDescent="0.25">
      <c r="C154" s="8">
        <v>94781</v>
      </c>
      <c r="D154" s="1">
        <v>145</v>
      </c>
      <c r="E154" s="2">
        <f t="shared" si="5"/>
        <v>2209.5948784611546</v>
      </c>
      <c r="F154" s="1">
        <f t="shared" si="4"/>
        <v>0.04</v>
      </c>
    </row>
    <row r="155" spans="3:6" x14ac:dyDescent="0.25">
      <c r="C155" s="8">
        <v>95147</v>
      </c>
      <c r="D155" s="1">
        <v>146</v>
      </c>
      <c r="E155" s="2">
        <f t="shared" si="5"/>
        <v>2297.9786735996008</v>
      </c>
      <c r="F155" s="1">
        <f t="shared" si="4"/>
        <v>0.04</v>
      </c>
    </row>
    <row r="156" spans="3:6" x14ac:dyDescent="0.25">
      <c r="C156" s="8">
        <v>95512</v>
      </c>
      <c r="D156" s="1">
        <v>147</v>
      </c>
      <c r="E156" s="2">
        <f t="shared" si="5"/>
        <v>2389.8978205435851</v>
      </c>
      <c r="F156" s="1">
        <f t="shared" si="4"/>
        <v>0.04</v>
      </c>
    </row>
    <row r="157" spans="3:6" x14ac:dyDescent="0.25">
      <c r="C157" s="8">
        <v>95877</v>
      </c>
      <c r="D157" s="1">
        <v>148</v>
      </c>
      <c r="E157" s="2">
        <f t="shared" si="5"/>
        <v>2485.4937333653288</v>
      </c>
      <c r="F157" s="1">
        <f t="shared" si="4"/>
        <v>0.04</v>
      </c>
    </row>
    <row r="158" spans="3:6" x14ac:dyDescent="0.25">
      <c r="C158" s="8">
        <v>96242</v>
      </c>
      <c r="D158" s="1">
        <v>149</v>
      </c>
      <c r="E158" s="2">
        <f t="shared" si="5"/>
        <v>2584.9134826999421</v>
      </c>
      <c r="F158" s="1">
        <f t="shared" si="4"/>
        <v>0.04</v>
      </c>
    </row>
    <row r="159" spans="3:6" x14ac:dyDescent="0.25">
      <c r="C159" s="8">
        <v>96608</v>
      </c>
      <c r="D159" s="1">
        <v>150</v>
      </c>
      <c r="E159" s="2">
        <f t="shared" si="5"/>
        <v>2688.31002200794</v>
      </c>
      <c r="F159" s="1">
        <f t="shared" si="4"/>
        <v>0.04</v>
      </c>
    </row>
    <row r="160" spans="3:6" x14ac:dyDescent="0.25">
      <c r="C160" s="8">
        <v>96973</v>
      </c>
      <c r="D160" s="1">
        <v>151</v>
      </c>
      <c r="E160" s="2">
        <f t="shared" si="5"/>
        <v>2795.8424228882577</v>
      </c>
      <c r="F160" s="1">
        <f t="shared" si="4"/>
        <v>0.04</v>
      </c>
    </row>
    <row r="161" spans="3:6" x14ac:dyDescent="0.25">
      <c r="C161" s="8">
        <v>97338</v>
      </c>
      <c r="D161" s="1">
        <v>152</v>
      </c>
      <c r="E161" s="2">
        <f t="shared" si="5"/>
        <v>2907.676119803788</v>
      </c>
      <c r="F161" s="1">
        <f t="shared" si="4"/>
        <v>0.04</v>
      </c>
    </row>
    <row r="162" spans="3:6" x14ac:dyDescent="0.25">
      <c r="C162" s="8">
        <v>97703</v>
      </c>
      <c r="D162" s="1">
        <v>153</v>
      </c>
      <c r="E162" s="2">
        <f t="shared" si="5"/>
        <v>3023.9831645959398</v>
      </c>
      <c r="F162" s="1">
        <f t="shared" si="4"/>
        <v>0.04</v>
      </c>
    </row>
    <row r="163" spans="3:6" x14ac:dyDescent="0.25">
      <c r="C163" s="8">
        <v>98069</v>
      </c>
      <c r="D163" s="1">
        <v>154</v>
      </c>
      <c r="E163" s="2">
        <f t="shared" si="5"/>
        <v>3144.9424911797773</v>
      </c>
      <c r="F163" s="1">
        <f t="shared" si="4"/>
        <v>0.04</v>
      </c>
    </row>
    <row r="164" spans="3:6" x14ac:dyDescent="0.25">
      <c r="C164" s="8">
        <v>98434</v>
      </c>
      <c r="D164" s="1">
        <v>155</v>
      </c>
      <c r="E164" s="2">
        <f t="shared" si="5"/>
        <v>3270.7401908269685</v>
      </c>
      <c r="F164" s="1">
        <f t="shared" si="4"/>
        <v>0.04</v>
      </c>
    </row>
    <row r="165" spans="3:6" x14ac:dyDescent="0.25">
      <c r="C165" s="8">
        <v>98799</v>
      </c>
      <c r="D165" s="1">
        <v>156</v>
      </c>
      <c r="E165" s="2">
        <f t="shared" si="5"/>
        <v>3401.5697984600474</v>
      </c>
      <c r="F165" s="1">
        <f t="shared" si="4"/>
        <v>0.04</v>
      </c>
    </row>
    <row r="166" spans="3:6" x14ac:dyDescent="0.25">
      <c r="C166" s="8">
        <v>99164</v>
      </c>
      <c r="D166" s="1">
        <v>157</v>
      </c>
      <c r="E166" s="2">
        <f t="shared" si="5"/>
        <v>3537.6325903984493</v>
      </c>
      <c r="F166" s="1">
        <f t="shared" si="4"/>
        <v>0.04</v>
      </c>
    </row>
    <row r="167" spans="3:6" x14ac:dyDescent="0.25">
      <c r="C167" s="8">
        <v>99530</v>
      </c>
      <c r="D167" s="1">
        <v>158</v>
      </c>
      <c r="E167" s="2">
        <f t="shared" si="5"/>
        <v>3679.1378940143873</v>
      </c>
      <c r="F167" s="1">
        <f t="shared" si="4"/>
        <v>0.04</v>
      </c>
    </row>
    <row r="168" spans="3:6" x14ac:dyDescent="0.25">
      <c r="C168" s="8">
        <v>99895</v>
      </c>
      <c r="D168" s="1">
        <v>159</v>
      </c>
      <c r="E168" s="2">
        <f t="shared" si="5"/>
        <v>3826.3034097749628</v>
      </c>
      <c r="F168" s="1">
        <f t="shared" si="4"/>
        <v>0.04</v>
      </c>
    </row>
    <row r="169" spans="3:6" x14ac:dyDescent="0.25">
      <c r="C169" s="8">
        <v>100260</v>
      </c>
      <c r="D169" s="1">
        <v>160</v>
      </c>
      <c r="E169" s="2">
        <f t="shared" si="5"/>
        <v>3979.3555461659616</v>
      </c>
      <c r="F169" s="1">
        <f t="shared" si="4"/>
        <v>0.04</v>
      </c>
    </row>
    <row r="170" spans="3:6" x14ac:dyDescent="0.25">
      <c r="C170" s="8">
        <v>100625</v>
      </c>
      <c r="D170" s="1">
        <v>161</v>
      </c>
      <c r="E170" s="2">
        <f t="shared" si="5"/>
        <v>4138.5297680126005</v>
      </c>
      <c r="F170" s="1">
        <f t="shared" si="4"/>
        <v>0.04</v>
      </c>
    </row>
    <row r="171" spans="3:6" x14ac:dyDescent="0.25">
      <c r="C171" s="8">
        <v>100991</v>
      </c>
      <c r="D171" s="1">
        <v>162</v>
      </c>
      <c r="E171" s="2">
        <f t="shared" si="5"/>
        <v>4304.0709587331048</v>
      </c>
      <c r="F171" s="1">
        <f t="shared" si="4"/>
        <v>0.04</v>
      </c>
    </row>
    <row r="172" spans="3:6" x14ac:dyDescent="0.25">
      <c r="C172" s="8">
        <v>101356</v>
      </c>
      <c r="D172" s="1">
        <v>163</v>
      </c>
      <c r="E172" s="2">
        <f t="shared" si="5"/>
        <v>4476.2337970824292</v>
      </c>
      <c r="F172" s="1">
        <f t="shared" si="4"/>
        <v>0.04</v>
      </c>
    </row>
    <row r="173" spans="3:6" x14ac:dyDescent="0.25">
      <c r="C173" s="8">
        <v>101721</v>
      </c>
      <c r="D173" s="1">
        <v>164</v>
      </c>
      <c r="E173" s="2">
        <f t="shared" si="5"/>
        <v>4655.2831489657265</v>
      </c>
      <c r="F173" s="1">
        <f t="shared" si="4"/>
        <v>0.04</v>
      </c>
    </row>
    <row r="174" spans="3:6" x14ac:dyDescent="0.25">
      <c r="C174" s="8">
        <v>102086</v>
      </c>
      <c r="D174" s="1">
        <v>165</v>
      </c>
      <c r="E174" s="2">
        <f t="shared" si="5"/>
        <v>4841.4944749243559</v>
      </c>
      <c r="F174" s="1">
        <f t="shared" si="4"/>
        <v>0.04</v>
      </c>
    </row>
    <row r="175" spans="3:6" x14ac:dyDescent="0.25">
      <c r="C175" s="8">
        <v>102452</v>
      </c>
      <c r="D175" s="1">
        <v>166</v>
      </c>
      <c r="E175" s="2">
        <f t="shared" si="5"/>
        <v>5035.1542539213306</v>
      </c>
      <c r="F175" s="1">
        <f t="shared" si="4"/>
        <v>0.04</v>
      </c>
    </row>
    <row r="176" spans="3:6" x14ac:dyDescent="0.25">
      <c r="C176" s="8">
        <v>102817</v>
      </c>
      <c r="D176" s="1">
        <v>167</v>
      </c>
      <c r="E176" s="2">
        <f t="shared" si="5"/>
        <v>5236.560424078184</v>
      </c>
      <c r="F176" s="1">
        <f t="shared" si="4"/>
        <v>0.04</v>
      </c>
    </row>
    <row r="177" spans="3:6" x14ac:dyDescent="0.25">
      <c r="C177" s="8">
        <v>103182</v>
      </c>
      <c r="D177" s="1">
        <v>168</v>
      </c>
      <c r="E177" s="2">
        <f t="shared" si="5"/>
        <v>5446.0228410413119</v>
      </c>
      <c r="F177" s="1">
        <f t="shared" si="4"/>
        <v>0.04</v>
      </c>
    </row>
    <row r="178" spans="3:6" x14ac:dyDescent="0.25">
      <c r="C178" s="8">
        <v>103547</v>
      </c>
      <c r="D178" s="1">
        <v>169</v>
      </c>
      <c r="E178" s="2">
        <f t="shared" si="5"/>
        <v>5663.863754682965</v>
      </c>
      <c r="F178" s="1">
        <f t="shared" si="4"/>
        <v>0.04</v>
      </c>
    </row>
    <row r="179" spans="3:6" x14ac:dyDescent="0.25">
      <c r="C179" s="8">
        <v>103913</v>
      </c>
      <c r="D179" s="1">
        <v>170</v>
      </c>
      <c r="E179" s="2">
        <f t="shared" si="5"/>
        <v>5890.4183048702835</v>
      </c>
      <c r="F179" s="1">
        <f t="shared" si="4"/>
        <v>0.04</v>
      </c>
    </row>
    <row r="180" spans="3:6" x14ac:dyDescent="0.25">
      <c r="C180" s="8">
        <v>104278</v>
      </c>
      <c r="D180" s="1">
        <v>171</v>
      </c>
      <c r="E180" s="2">
        <f t="shared" si="5"/>
        <v>6126.0350370650949</v>
      </c>
      <c r="F180" s="1">
        <f t="shared" si="4"/>
        <v>0.04</v>
      </c>
    </row>
    <row r="181" spans="3:6" x14ac:dyDescent="0.25">
      <c r="C181" s="8">
        <v>104643</v>
      </c>
      <c r="D181" s="1">
        <v>172</v>
      </c>
      <c r="E181" s="2">
        <f t="shared" si="5"/>
        <v>6371.0764385476987</v>
      </c>
      <c r="F181" s="1">
        <f t="shared" si="4"/>
        <v>0.04</v>
      </c>
    </row>
    <row r="182" spans="3:6" x14ac:dyDescent="0.25">
      <c r="C182" s="8">
        <v>105008</v>
      </c>
      <c r="D182" s="1">
        <v>173</v>
      </c>
      <c r="E182" s="2">
        <f t="shared" si="5"/>
        <v>6625.9194960896066</v>
      </c>
      <c r="F182" s="1">
        <f t="shared" si="4"/>
        <v>0.04</v>
      </c>
    </row>
    <row r="183" spans="3:6" x14ac:dyDescent="0.25">
      <c r="C183" s="8">
        <v>105374</v>
      </c>
      <c r="D183" s="1">
        <v>174</v>
      </c>
      <c r="E183" s="2">
        <f t="shared" si="5"/>
        <v>6890.9562759331911</v>
      </c>
      <c r="F183" s="1">
        <f t="shared" si="4"/>
        <v>0.04</v>
      </c>
    </row>
    <row r="184" spans="3:6" x14ac:dyDescent="0.25">
      <c r="C184" s="8">
        <v>105739</v>
      </c>
      <c r="D184" s="1">
        <v>175</v>
      </c>
      <c r="E184" s="2">
        <f t="shared" si="5"/>
        <v>7166.5945269705189</v>
      </c>
      <c r="F184" s="1">
        <f t="shared" si="4"/>
        <v>0.04</v>
      </c>
    </row>
    <row r="185" spans="3:6" x14ac:dyDescent="0.25">
      <c r="C185" s="8">
        <v>106104</v>
      </c>
      <c r="D185" s="1">
        <v>176</v>
      </c>
      <c r="E185" s="2">
        <f t="shared" si="5"/>
        <v>7453.2583080493396</v>
      </c>
      <c r="F185" s="1">
        <f t="shared" si="4"/>
        <v>0.04</v>
      </c>
    </row>
    <row r="186" spans="3:6" x14ac:dyDescent="0.25">
      <c r="C186" s="8">
        <v>106469</v>
      </c>
      <c r="D186" s="1">
        <v>177</v>
      </c>
      <c r="E186" s="2">
        <f t="shared" si="5"/>
        <v>7751.3886403713132</v>
      </c>
      <c r="F186" s="1">
        <f t="shared" si="4"/>
        <v>0.04</v>
      </c>
    </row>
    <row r="187" spans="3:6" x14ac:dyDescent="0.25">
      <c r="C187" s="8">
        <v>106835</v>
      </c>
      <c r="D187" s="1">
        <v>178</v>
      </c>
      <c r="E187" s="2">
        <f t="shared" si="5"/>
        <v>8061.4441859861663</v>
      </c>
      <c r="F187" s="1">
        <f t="shared" si="4"/>
        <v>0.04</v>
      </c>
    </row>
    <row r="188" spans="3:6" x14ac:dyDescent="0.25">
      <c r="C188" s="8">
        <v>107200</v>
      </c>
      <c r="D188" s="1">
        <v>179</v>
      </c>
      <c r="E188" s="2">
        <f t="shared" si="5"/>
        <v>8383.9019534256131</v>
      </c>
      <c r="F188" s="1">
        <f t="shared" si="4"/>
        <v>0.04</v>
      </c>
    </row>
    <row r="189" spans="3:6" x14ac:dyDescent="0.25">
      <c r="C189" s="8">
        <v>107565</v>
      </c>
      <c r="D189" s="1">
        <v>180</v>
      </c>
      <c r="E189" s="2">
        <f t="shared" si="5"/>
        <v>8719.2580315626383</v>
      </c>
      <c r="F189" s="1">
        <f t="shared" si="4"/>
        <v>0.04</v>
      </c>
    </row>
    <row r="190" spans="3:6" x14ac:dyDescent="0.25">
      <c r="C190" s="8">
        <v>107930</v>
      </c>
      <c r="D190" s="1">
        <v>181</v>
      </c>
      <c r="E190" s="2">
        <f t="shared" si="5"/>
        <v>9068.0283528251439</v>
      </c>
      <c r="F190" s="1">
        <f t="shared" si="4"/>
        <v>0.04</v>
      </c>
    </row>
    <row r="191" spans="3:6" x14ac:dyDescent="0.25">
      <c r="C191" s="8">
        <v>108296</v>
      </c>
      <c r="D191" s="1">
        <v>182</v>
      </c>
      <c r="E191" s="2">
        <f t="shared" si="5"/>
        <v>9430.7494869381499</v>
      </c>
      <c r="F191" s="1">
        <f t="shared" si="4"/>
        <v>0.04</v>
      </c>
    </row>
    <row r="192" spans="3:6" x14ac:dyDescent="0.25">
      <c r="C192" s="8">
        <v>108661</v>
      </c>
      <c r="D192" s="1">
        <v>183</v>
      </c>
      <c r="E192" s="2">
        <f t="shared" si="5"/>
        <v>9807.9794664156761</v>
      </c>
      <c r="F192" s="1">
        <f t="shared" si="4"/>
        <v>0.04</v>
      </c>
    </row>
    <row r="193" spans="3:6" x14ac:dyDescent="0.25">
      <c r="C193" s="8">
        <v>109026</v>
      </c>
      <c r="D193" s="1">
        <v>184</v>
      </c>
      <c r="E193" s="2">
        <f t="shared" si="5"/>
        <v>10200.298645072304</v>
      </c>
      <c r="F193" s="1">
        <f t="shared" si="4"/>
        <v>0.04</v>
      </c>
    </row>
    <row r="194" spans="3:6" x14ac:dyDescent="0.25">
      <c r="C194" s="8">
        <v>109391</v>
      </c>
      <c r="D194" s="1">
        <v>185</v>
      </c>
      <c r="E194" s="2">
        <f t="shared" si="5"/>
        <v>10608.310590875197</v>
      </c>
      <c r="F194" s="1">
        <f t="shared" si="4"/>
        <v>0.04</v>
      </c>
    </row>
    <row r="195" spans="3:6" x14ac:dyDescent="0.25">
      <c r="C195" s="8">
        <v>109756</v>
      </c>
      <c r="D195" s="1">
        <v>186</v>
      </c>
      <c r="E195" s="2">
        <f t="shared" si="5"/>
        <v>11032.643014510206</v>
      </c>
      <c r="F195" s="1">
        <f t="shared" si="4"/>
        <v>0.04</v>
      </c>
    </row>
    <row r="196" spans="3:6" x14ac:dyDescent="0.25">
      <c r="C196" s="8">
        <v>110121</v>
      </c>
      <c r="D196" s="1">
        <v>187</v>
      </c>
      <c r="E196" s="2">
        <f t="shared" si="5"/>
        <v>11473.948735090615</v>
      </c>
      <c r="F196" s="1">
        <f t="shared" si="4"/>
        <v>0.04</v>
      </c>
    </row>
    <row r="197" spans="3:6" x14ac:dyDescent="0.25">
      <c r="C197" s="8">
        <v>110486</v>
      </c>
      <c r="D197" s="1">
        <v>188</v>
      </c>
      <c r="E197" s="2">
        <f t="shared" si="5"/>
        <v>11932.906684494239</v>
      </c>
      <c r="F197" s="1">
        <f t="shared" si="4"/>
        <v>0.04</v>
      </c>
    </row>
    <row r="198" spans="3:6" x14ac:dyDescent="0.25">
      <c r="C198" s="8">
        <v>110851</v>
      </c>
      <c r="D198" s="1">
        <v>189</v>
      </c>
      <c r="E198" s="2">
        <f t="shared" si="5"/>
        <v>12410.22295187401</v>
      </c>
      <c r="F198" s="1">
        <f t="shared" si="4"/>
        <v>0.04</v>
      </c>
    </row>
    <row r="199" spans="3:6" x14ac:dyDescent="0.25">
      <c r="C199" s="8">
        <v>111217</v>
      </c>
      <c r="D199" s="1">
        <v>190</v>
      </c>
      <c r="E199" s="2">
        <f t="shared" si="5"/>
        <v>12906.631869948971</v>
      </c>
      <c r="F199" s="1">
        <f t="shared" si="4"/>
        <v>0.04</v>
      </c>
    </row>
    <row r="200" spans="3:6" x14ac:dyDescent="0.25">
      <c r="C200" s="8">
        <v>111582</v>
      </c>
      <c r="D200" s="1">
        <v>191</v>
      </c>
      <c r="E200" s="2">
        <f t="shared" si="5"/>
        <v>13422.89714474693</v>
      </c>
      <c r="F200" s="1">
        <f t="shared" si="4"/>
        <v>0.04</v>
      </c>
    </row>
    <row r="201" spans="3:6" x14ac:dyDescent="0.25">
      <c r="C201" s="8">
        <v>111947</v>
      </c>
      <c r="D201" s="1">
        <v>192</v>
      </c>
      <c r="E201" s="2">
        <f t="shared" si="5"/>
        <v>13959.813030536809</v>
      </c>
      <c r="F201" s="1">
        <f t="shared" si="4"/>
        <v>0.04</v>
      </c>
    </row>
    <row r="202" spans="3:6" x14ac:dyDescent="0.25">
      <c r="C202" s="8">
        <v>112312</v>
      </c>
      <c r="D202" s="1">
        <v>193</v>
      </c>
      <c r="E202" s="2">
        <f t="shared" si="5"/>
        <v>14518.205551758281</v>
      </c>
      <c r="F202" s="1">
        <f t="shared" ref="F202:F259" si="6">IF(D202&lt;=yearsinitialgrowth,firstgrowthrate,finalgrowthrate)</f>
        <v>0.04</v>
      </c>
    </row>
    <row r="203" spans="3:6" x14ac:dyDescent="0.25">
      <c r="C203" s="8">
        <v>112678</v>
      </c>
      <c r="D203" s="1">
        <v>194</v>
      </c>
      <c r="E203" s="2">
        <f t="shared" si="5"/>
        <v>15098.933773828612</v>
      </c>
      <c r="F203" s="1">
        <f t="shared" si="6"/>
        <v>0.04</v>
      </c>
    </row>
    <row r="204" spans="3:6" x14ac:dyDescent="0.25">
      <c r="C204" s="8">
        <v>113043</v>
      </c>
      <c r="D204" s="1">
        <v>195</v>
      </c>
      <c r="E204" s="2">
        <f t="shared" si="5"/>
        <v>15702.891124781758</v>
      </c>
      <c r="F204" s="1">
        <f t="shared" si="6"/>
        <v>0.04</v>
      </c>
    </row>
    <row r="205" spans="3:6" x14ac:dyDescent="0.25">
      <c r="C205" s="8">
        <v>113408</v>
      </c>
      <c r="D205" s="1">
        <v>196</v>
      </c>
      <c r="E205" s="2">
        <f t="shared" si="5"/>
        <v>16331.006769773028</v>
      </c>
      <c r="F205" s="1">
        <f t="shared" si="6"/>
        <v>0.04</v>
      </c>
    </row>
    <row r="206" spans="3:6" x14ac:dyDescent="0.25">
      <c r="C206" s="8">
        <v>113773</v>
      </c>
      <c r="D206" s="1">
        <v>197</v>
      </c>
      <c r="E206" s="2">
        <f t="shared" ref="E206:E259" si="7">E205*(1+F205)</f>
        <v>16984.247040563951</v>
      </c>
      <c r="F206" s="1">
        <f t="shared" si="6"/>
        <v>0.04</v>
      </c>
    </row>
    <row r="207" spans="3:6" x14ac:dyDescent="0.25">
      <c r="C207" s="8">
        <v>114139</v>
      </c>
      <c r="D207" s="1">
        <v>198</v>
      </c>
      <c r="E207" s="2">
        <f t="shared" si="7"/>
        <v>17663.616922186509</v>
      </c>
      <c r="F207" s="1">
        <f t="shared" si="6"/>
        <v>0.04</v>
      </c>
    </row>
    <row r="208" spans="3:6" x14ac:dyDescent="0.25">
      <c r="C208" s="8">
        <v>114504</v>
      </c>
      <c r="D208" s="1">
        <v>199</v>
      </c>
      <c r="E208" s="2">
        <f t="shared" si="7"/>
        <v>18370.16159907397</v>
      </c>
      <c r="F208" s="1">
        <f t="shared" si="6"/>
        <v>0.04</v>
      </c>
    </row>
    <row r="209" spans="3:6" x14ac:dyDescent="0.25">
      <c r="C209" s="8">
        <v>114869</v>
      </c>
      <c r="D209" s="1">
        <v>200</v>
      </c>
      <c r="E209" s="2">
        <f t="shared" si="7"/>
        <v>19104.968063036929</v>
      </c>
      <c r="F209" s="1">
        <f t="shared" si="6"/>
        <v>0.04</v>
      </c>
    </row>
    <row r="210" spans="3:6" x14ac:dyDescent="0.25">
      <c r="C210" s="8">
        <v>115234</v>
      </c>
      <c r="D210" s="1">
        <v>201</v>
      </c>
      <c r="E210" s="2">
        <f t="shared" si="7"/>
        <v>19869.166785558406</v>
      </c>
      <c r="F210" s="1">
        <f t="shared" si="6"/>
        <v>0.04</v>
      </c>
    </row>
    <row r="211" spans="3:6" x14ac:dyDescent="0.25">
      <c r="C211" s="8">
        <v>115600</v>
      </c>
      <c r="D211" s="1">
        <v>202</v>
      </c>
      <c r="E211" s="2">
        <f t="shared" si="7"/>
        <v>20663.933456980743</v>
      </c>
      <c r="F211" s="1">
        <f t="shared" si="6"/>
        <v>0.04</v>
      </c>
    </row>
    <row r="212" spans="3:6" x14ac:dyDescent="0.25">
      <c r="C212" s="8">
        <v>115965</v>
      </c>
      <c r="D212" s="1">
        <v>203</v>
      </c>
      <c r="E212" s="2">
        <f t="shared" si="7"/>
        <v>21490.490795259975</v>
      </c>
      <c r="F212" s="1">
        <f t="shared" si="6"/>
        <v>0.04</v>
      </c>
    </row>
    <row r="213" spans="3:6" x14ac:dyDescent="0.25">
      <c r="C213" s="8">
        <v>116330</v>
      </c>
      <c r="D213" s="1">
        <v>204</v>
      </c>
      <c r="E213" s="2">
        <f t="shared" si="7"/>
        <v>22350.110427070376</v>
      </c>
      <c r="F213" s="1">
        <f t="shared" si="6"/>
        <v>0.04</v>
      </c>
    </row>
    <row r="214" spans="3:6" x14ac:dyDescent="0.25">
      <c r="C214" s="8">
        <v>116695</v>
      </c>
      <c r="D214" s="1">
        <v>205</v>
      </c>
      <c r="E214" s="2">
        <f t="shared" si="7"/>
        <v>23244.114844153191</v>
      </c>
      <c r="F214" s="1">
        <f t="shared" si="6"/>
        <v>0.04</v>
      </c>
    </row>
    <row r="215" spans="3:6" x14ac:dyDescent="0.25">
      <c r="C215" s="8">
        <v>117061</v>
      </c>
      <c r="D215" s="1">
        <v>206</v>
      </c>
      <c r="E215" s="2">
        <f t="shared" si="7"/>
        <v>24173.87943791932</v>
      </c>
      <c r="F215" s="1">
        <f t="shared" si="6"/>
        <v>0.04</v>
      </c>
    </row>
    <row r="216" spans="3:6" x14ac:dyDescent="0.25">
      <c r="C216" s="8">
        <v>117426</v>
      </c>
      <c r="D216" s="1">
        <v>207</v>
      </c>
      <c r="E216" s="2">
        <f t="shared" si="7"/>
        <v>25140.834615436095</v>
      </c>
      <c r="F216" s="1">
        <f t="shared" si="6"/>
        <v>0.04</v>
      </c>
    </row>
    <row r="217" spans="3:6" x14ac:dyDescent="0.25">
      <c r="C217" s="8">
        <v>117791</v>
      </c>
      <c r="D217" s="1">
        <v>208</v>
      </c>
      <c r="E217" s="2">
        <f t="shared" si="7"/>
        <v>26146.468000053541</v>
      </c>
      <c r="F217" s="1">
        <f t="shared" si="6"/>
        <v>0.04</v>
      </c>
    </row>
    <row r="218" spans="3:6" x14ac:dyDescent="0.25">
      <c r="C218" s="8">
        <v>118156</v>
      </c>
      <c r="D218" s="1">
        <v>209</v>
      </c>
      <c r="E218" s="2">
        <f t="shared" si="7"/>
        <v>27192.326720055684</v>
      </c>
      <c r="F218" s="1">
        <f t="shared" si="6"/>
        <v>0.04</v>
      </c>
    </row>
    <row r="219" spans="3:6" x14ac:dyDescent="0.25">
      <c r="C219" s="8">
        <v>118522</v>
      </c>
      <c r="D219" s="1">
        <v>210</v>
      </c>
      <c r="E219" s="2">
        <f t="shared" si="7"/>
        <v>28280.019788857913</v>
      </c>
      <c r="F219" s="1">
        <f t="shared" si="6"/>
        <v>0.04</v>
      </c>
    </row>
    <row r="220" spans="3:6" x14ac:dyDescent="0.25">
      <c r="C220" s="8">
        <v>118887</v>
      </c>
      <c r="D220" s="1">
        <v>211</v>
      </c>
      <c r="E220" s="2">
        <f t="shared" si="7"/>
        <v>29411.220580412231</v>
      </c>
      <c r="F220" s="1">
        <f t="shared" si="6"/>
        <v>0.04</v>
      </c>
    </row>
    <row r="221" spans="3:6" x14ac:dyDescent="0.25">
      <c r="C221" s="8">
        <v>119252</v>
      </c>
      <c r="D221" s="1">
        <v>212</v>
      </c>
      <c r="E221" s="2">
        <f t="shared" si="7"/>
        <v>30587.669403628723</v>
      </c>
      <c r="F221" s="1">
        <f t="shared" si="6"/>
        <v>0.04</v>
      </c>
    </row>
    <row r="222" spans="3:6" x14ac:dyDescent="0.25">
      <c r="C222" s="8">
        <v>119617</v>
      </c>
      <c r="D222" s="1">
        <v>213</v>
      </c>
      <c r="E222" s="2">
        <f t="shared" si="7"/>
        <v>31811.176179773873</v>
      </c>
      <c r="F222" s="1">
        <f t="shared" si="6"/>
        <v>0.04</v>
      </c>
    </row>
    <row r="223" spans="3:6" x14ac:dyDescent="0.25">
      <c r="C223" s="8">
        <v>119983</v>
      </c>
      <c r="D223" s="1">
        <v>214</v>
      </c>
      <c r="E223" s="2">
        <f t="shared" si="7"/>
        <v>33083.623226964832</v>
      </c>
      <c r="F223" s="1">
        <f t="shared" si="6"/>
        <v>0.04</v>
      </c>
    </row>
    <row r="224" spans="3:6" x14ac:dyDescent="0.25">
      <c r="C224" s="8">
        <v>120348</v>
      </c>
      <c r="D224" s="1">
        <v>215</v>
      </c>
      <c r="E224" s="2">
        <f t="shared" si="7"/>
        <v>34406.968156043426</v>
      </c>
      <c r="F224" s="1">
        <f t="shared" si="6"/>
        <v>0.04</v>
      </c>
    </row>
    <row r="225" spans="3:6" x14ac:dyDescent="0.25">
      <c r="C225" s="8">
        <v>120713</v>
      </c>
      <c r="D225" s="1">
        <v>216</v>
      </c>
      <c r="E225" s="2">
        <f t="shared" si="7"/>
        <v>35783.246882285166</v>
      </c>
      <c r="F225" s="1">
        <f t="shared" si="6"/>
        <v>0.04</v>
      </c>
    </row>
    <row r="226" spans="3:6" x14ac:dyDescent="0.25">
      <c r="C226" s="8">
        <v>121078</v>
      </c>
      <c r="D226" s="1">
        <v>217</v>
      </c>
      <c r="E226" s="2">
        <f t="shared" si="7"/>
        <v>37214.576757576571</v>
      </c>
      <c r="F226" s="1">
        <f t="shared" si="6"/>
        <v>0.04</v>
      </c>
    </row>
    <row r="227" spans="3:6" x14ac:dyDescent="0.25">
      <c r="C227" s="8">
        <v>121444</v>
      </c>
      <c r="D227" s="1">
        <v>218</v>
      </c>
      <c r="E227" s="2">
        <f t="shared" si="7"/>
        <v>38703.159827879637</v>
      </c>
      <c r="F227" s="1">
        <f t="shared" si="6"/>
        <v>0.04</v>
      </c>
    </row>
    <row r="228" spans="3:6" x14ac:dyDescent="0.25">
      <c r="C228" s="8">
        <v>121809</v>
      </c>
      <c r="D228" s="1">
        <v>219</v>
      </c>
      <c r="E228" s="2">
        <f t="shared" si="7"/>
        <v>40251.286220994822</v>
      </c>
      <c r="F228" s="1">
        <f t="shared" si="6"/>
        <v>0.04</v>
      </c>
    </row>
    <row r="229" spans="3:6" x14ac:dyDescent="0.25">
      <c r="C229" s="8">
        <v>122174</v>
      </c>
      <c r="D229" s="1">
        <v>220</v>
      </c>
      <c r="E229" s="2">
        <f t="shared" si="7"/>
        <v>41861.337669834618</v>
      </c>
      <c r="F229" s="1">
        <f t="shared" si="6"/>
        <v>0.04</v>
      </c>
    </row>
    <row r="230" spans="3:6" x14ac:dyDescent="0.25">
      <c r="C230" s="8">
        <v>122539</v>
      </c>
      <c r="D230" s="1">
        <v>221</v>
      </c>
      <c r="E230" s="2">
        <f t="shared" si="7"/>
        <v>43535.791176628001</v>
      </c>
      <c r="F230" s="1">
        <f t="shared" si="6"/>
        <v>0.04</v>
      </c>
    </row>
    <row r="231" spans="3:6" x14ac:dyDescent="0.25">
      <c r="C231" s="8">
        <v>122905</v>
      </c>
      <c r="D231" s="1">
        <v>222</v>
      </c>
      <c r="E231" s="2">
        <f t="shared" si="7"/>
        <v>45277.222823693126</v>
      </c>
      <c r="F231" s="1">
        <f t="shared" si="6"/>
        <v>0.04</v>
      </c>
    </row>
    <row r="232" spans="3:6" x14ac:dyDescent="0.25">
      <c r="C232" s="8">
        <v>123270</v>
      </c>
      <c r="D232" s="1">
        <v>223</v>
      </c>
      <c r="E232" s="2">
        <f t="shared" si="7"/>
        <v>47088.311736640855</v>
      </c>
      <c r="F232" s="1">
        <f t="shared" si="6"/>
        <v>0.04</v>
      </c>
    </row>
    <row r="233" spans="3:6" x14ac:dyDescent="0.25">
      <c r="C233" s="8">
        <v>123635</v>
      </c>
      <c r="D233" s="1">
        <v>224</v>
      </c>
      <c r="E233" s="2">
        <f t="shared" si="7"/>
        <v>48971.844206106492</v>
      </c>
      <c r="F233" s="1">
        <f t="shared" si="6"/>
        <v>0.04</v>
      </c>
    </row>
    <row r="234" spans="3:6" x14ac:dyDescent="0.25">
      <c r="C234" s="8">
        <v>124000</v>
      </c>
      <c r="D234" s="1">
        <v>225</v>
      </c>
      <c r="E234" s="2">
        <f t="shared" si="7"/>
        <v>50930.717974350751</v>
      </c>
      <c r="F234" s="1">
        <f t="shared" si="6"/>
        <v>0.04</v>
      </c>
    </row>
    <row r="235" spans="3:6" x14ac:dyDescent="0.25">
      <c r="C235" s="8">
        <v>124366</v>
      </c>
      <c r="D235" s="1">
        <v>226</v>
      </c>
      <c r="E235" s="2">
        <f t="shared" si="7"/>
        <v>52967.946693324782</v>
      </c>
      <c r="F235" s="1">
        <f t="shared" si="6"/>
        <v>0.04</v>
      </c>
    </row>
    <row r="236" spans="3:6" x14ac:dyDescent="0.25">
      <c r="C236" s="8">
        <v>124731</v>
      </c>
      <c r="D236" s="1">
        <v>227</v>
      </c>
      <c r="E236" s="2">
        <f t="shared" si="7"/>
        <v>55086.664561057776</v>
      </c>
      <c r="F236" s="1">
        <f t="shared" si="6"/>
        <v>0.04</v>
      </c>
    </row>
    <row r="237" spans="3:6" x14ac:dyDescent="0.25">
      <c r="C237" s="8">
        <v>125096</v>
      </c>
      <c r="D237" s="1">
        <v>228</v>
      </c>
      <c r="E237" s="2">
        <f t="shared" si="7"/>
        <v>57290.13114350009</v>
      </c>
      <c r="F237" s="1">
        <f t="shared" si="6"/>
        <v>0.04</v>
      </c>
    </row>
    <row r="238" spans="3:6" x14ac:dyDescent="0.25">
      <c r="C238" s="8">
        <v>125461</v>
      </c>
      <c r="D238" s="1">
        <v>229</v>
      </c>
      <c r="E238" s="2">
        <f t="shared" si="7"/>
        <v>59581.736389240097</v>
      </c>
      <c r="F238" s="1">
        <f t="shared" si="6"/>
        <v>0.04</v>
      </c>
    </row>
    <row r="239" spans="3:6" x14ac:dyDescent="0.25">
      <c r="C239" s="8">
        <v>125827</v>
      </c>
      <c r="D239" s="1">
        <v>230</v>
      </c>
      <c r="E239" s="2">
        <f t="shared" si="7"/>
        <v>61965.005844809704</v>
      </c>
      <c r="F239" s="1">
        <f t="shared" si="6"/>
        <v>0.04</v>
      </c>
    </row>
    <row r="240" spans="3:6" x14ac:dyDescent="0.25">
      <c r="C240" s="8">
        <v>126192</v>
      </c>
      <c r="D240" s="1">
        <v>231</v>
      </c>
      <c r="E240" s="2">
        <f t="shared" si="7"/>
        <v>64443.606078602097</v>
      </c>
      <c r="F240" s="1">
        <f t="shared" si="6"/>
        <v>0.04</v>
      </c>
    </row>
    <row r="241" spans="3:6" x14ac:dyDescent="0.25">
      <c r="C241" s="8">
        <v>126557</v>
      </c>
      <c r="D241" s="1">
        <v>232</v>
      </c>
      <c r="E241" s="2">
        <f t="shared" si="7"/>
        <v>67021.350321746184</v>
      </c>
      <c r="F241" s="1">
        <f t="shared" si="6"/>
        <v>0.04</v>
      </c>
    </row>
    <row r="242" spans="3:6" x14ac:dyDescent="0.25">
      <c r="C242" s="8">
        <v>126922</v>
      </c>
      <c r="D242" s="1">
        <v>233</v>
      </c>
      <c r="E242" s="2">
        <f t="shared" si="7"/>
        <v>69702.204334616035</v>
      </c>
      <c r="F242" s="1">
        <f t="shared" si="6"/>
        <v>0.04</v>
      </c>
    </row>
    <row r="243" spans="3:6" x14ac:dyDescent="0.25">
      <c r="C243" s="8">
        <v>127288</v>
      </c>
      <c r="D243" s="1">
        <v>234</v>
      </c>
      <c r="E243" s="2">
        <f t="shared" si="7"/>
        <v>72490.292508000683</v>
      </c>
      <c r="F243" s="1">
        <f t="shared" si="6"/>
        <v>0.04</v>
      </c>
    </row>
    <row r="244" spans="3:6" x14ac:dyDescent="0.25">
      <c r="C244" s="8">
        <v>127653</v>
      </c>
      <c r="D244" s="1">
        <v>235</v>
      </c>
      <c r="E244" s="2">
        <f t="shared" si="7"/>
        <v>75389.904208320717</v>
      </c>
      <c r="F244" s="1">
        <f t="shared" si="6"/>
        <v>0.04</v>
      </c>
    </row>
    <row r="245" spans="3:6" x14ac:dyDescent="0.25">
      <c r="C245" s="8">
        <v>128018</v>
      </c>
      <c r="D245" s="1">
        <v>236</v>
      </c>
      <c r="E245" s="2">
        <f t="shared" si="7"/>
        <v>78405.500376653552</v>
      </c>
      <c r="F245" s="1">
        <f t="shared" si="6"/>
        <v>0.04</v>
      </c>
    </row>
    <row r="246" spans="3:6" x14ac:dyDescent="0.25">
      <c r="C246" s="8">
        <v>128383</v>
      </c>
      <c r="D246" s="1">
        <v>237</v>
      </c>
      <c r="E246" s="2">
        <f t="shared" si="7"/>
        <v>81541.720391719704</v>
      </c>
      <c r="F246" s="1">
        <f t="shared" si="6"/>
        <v>0.04</v>
      </c>
    </row>
    <row r="247" spans="3:6" x14ac:dyDescent="0.25">
      <c r="C247" s="8">
        <v>128749</v>
      </c>
      <c r="D247" s="1">
        <v>238</v>
      </c>
      <c r="E247" s="2">
        <f t="shared" si="7"/>
        <v>84803.389207388493</v>
      </c>
      <c r="F247" s="1">
        <f t="shared" si="6"/>
        <v>0.04</v>
      </c>
    </row>
    <row r="248" spans="3:6" x14ac:dyDescent="0.25">
      <c r="C248" s="8">
        <v>129114</v>
      </c>
      <c r="D248" s="1">
        <v>239</v>
      </c>
      <c r="E248" s="2">
        <f t="shared" si="7"/>
        <v>88195.52477568404</v>
      </c>
      <c r="F248" s="1">
        <f t="shared" si="6"/>
        <v>0.04</v>
      </c>
    </row>
    <row r="249" spans="3:6" x14ac:dyDescent="0.25">
      <c r="C249" s="8">
        <v>129479</v>
      </c>
      <c r="D249" s="1">
        <v>240</v>
      </c>
      <c r="E249" s="2">
        <f t="shared" si="7"/>
        <v>91723.345766711398</v>
      </c>
      <c r="F249" s="1">
        <f t="shared" si="6"/>
        <v>0.04</v>
      </c>
    </row>
    <row r="250" spans="3:6" x14ac:dyDescent="0.25">
      <c r="C250" s="8">
        <v>129844</v>
      </c>
      <c r="D250" s="1">
        <v>241</v>
      </c>
      <c r="E250" s="2">
        <f t="shared" si="7"/>
        <v>95392.279597379864</v>
      </c>
      <c r="F250" s="1">
        <f t="shared" si="6"/>
        <v>0.04</v>
      </c>
    </row>
    <row r="251" spans="3:6" x14ac:dyDescent="0.25">
      <c r="C251" s="8">
        <v>130210</v>
      </c>
      <c r="D251" s="1">
        <v>242</v>
      </c>
      <c r="E251" s="2">
        <f t="shared" si="7"/>
        <v>99207.970781275057</v>
      </c>
      <c r="F251" s="1">
        <f t="shared" si="6"/>
        <v>0.04</v>
      </c>
    </row>
    <row r="252" spans="3:6" x14ac:dyDescent="0.25">
      <c r="C252" s="8">
        <v>130575</v>
      </c>
      <c r="D252" s="1">
        <v>243</v>
      </c>
      <c r="E252" s="2">
        <f t="shared" si="7"/>
        <v>103176.28961252606</v>
      </c>
      <c r="F252" s="1">
        <f t="shared" si="6"/>
        <v>0.04</v>
      </c>
    </row>
    <row r="253" spans="3:6" x14ac:dyDescent="0.25">
      <c r="C253" s="8">
        <v>130940</v>
      </c>
      <c r="D253" s="1">
        <v>244</v>
      </c>
      <c r="E253" s="2">
        <f t="shared" si="7"/>
        <v>107303.34119702711</v>
      </c>
      <c r="F253" s="1">
        <f t="shared" si="6"/>
        <v>0.04</v>
      </c>
    </row>
    <row r="254" spans="3:6" x14ac:dyDescent="0.25">
      <c r="C254" s="8">
        <v>131305</v>
      </c>
      <c r="D254" s="1">
        <v>245</v>
      </c>
      <c r="E254" s="2">
        <f t="shared" si="7"/>
        <v>111595.4748449082</v>
      </c>
      <c r="F254" s="1">
        <f t="shared" si="6"/>
        <v>0.04</v>
      </c>
    </row>
    <row r="255" spans="3:6" x14ac:dyDescent="0.25">
      <c r="C255" s="8">
        <v>131671</v>
      </c>
      <c r="D255" s="1">
        <v>246</v>
      </c>
      <c r="E255" s="2">
        <f t="shared" si="7"/>
        <v>116059.29383870453</v>
      </c>
      <c r="F255" s="1">
        <f t="shared" si="6"/>
        <v>0.04</v>
      </c>
    </row>
    <row r="256" spans="3:6" x14ac:dyDescent="0.25">
      <c r="C256" s="8">
        <v>132036</v>
      </c>
      <c r="D256" s="1">
        <v>247</v>
      </c>
      <c r="E256" s="2">
        <f t="shared" si="7"/>
        <v>120701.66559225271</v>
      </c>
      <c r="F256" s="1">
        <f t="shared" si="6"/>
        <v>0.04</v>
      </c>
    </row>
    <row r="257" spans="3:6" x14ac:dyDescent="0.25">
      <c r="C257" s="8">
        <v>132401</v>
      </c>
      <c r="D257" s="1">
        <v>248</v>
      </c>
      <c r="E257" s="2">
        <f t="shared" si="7"/>
        <v>125529.73221594283</v>
      </c>
      <c r="F257" s="1">
        <f t="shared" si="6"/>
        <v>0.04</v>
      </c>
    </row>
    <row r="258" spans="3:6" x14ac:dyDescent="0.25">
      <c r="C258" s="8">
        <v>132766</v>
      </c>
      <c r="D258" s="1">
        <v>249</v>
      </c>
      <c r="E258" s="2">
        <f t="shared" si="7"/>
        <v>130550.92150458055</v>
      </c>
      <c r="F258" s="1">
        <f t="shared" si="6"/>
        <v>0.04</v>
      </c>
    </row>
    <row r="259" spans="3:6" x14ac:dyDescent="0.25">
      <c r="C259" s="8">
        <v>133132</v>
      </c>
      <c r="D259" s="1">
        <v>250</v>
      </c>
      <c r="E259" s="2">
        <f t="shared" si="7"/>
        <v>135772.95836476376</v>
      </c>
      <c r="F259" s="1">
        <f t="shared" si="6"/>
        <v>0.04</v>
      </c>
    </row>
    <row r="260" spans="3:6" x14ac:dyDescent="0.25">
      <c r="C260" s="8"/>
      <c r="E260" s="2"/>
    </row>
  </sheetData>
  <pageMargins left="0.7" right="0.7" top="0.75" bottom="0.75" header="0.3" footer="0.3"/>
  <pageSetup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260"/>
  <sheetViews>
    <sheetView workbookViewId="0">
      <selection activeCell="I12" sqref="I12"/>
    </sheetView>
  </sheetViews>
  <sheetFormatPr defaultRowHeight="15" x14ac:dyDescent="0.25"/>
  <cols>
    <col min="1" max="2" width="9.140625" style="1"/>
    <col min="3" max="3" width="9.7109375" style="1" bestFit="1" customWidth="1"/>
    <col min="4" max="4" width="9.140625" style="1"/>
    <col min="5" max="5" width="18.85546875" style="1" customWidth="1"/>
    <col min="6" max="7" width="9.140625" style="1"/>
    <col min="8" max="8" width="14.28515625" style="1" customWidth="1"/>
    <col min="9" max="9" width="19.28515625" style="1" customWidth="1"/>
    <col min="10" max="10" width="19" style="1" bestFit="1" customWidth="1"/>
    <col min="11" max="16384" width="9.140625" style="1"/>
  </cols>
  <sheetData>
    <row r="3" spans="3:14" x14ac:dyDescent="0.25">
      <c r="E3" s="3" t="s">
        <v>6</v>
      </c>
      <c r="F3" s="4">
        <f>K5</f>
        <v>4.9400000000000004</v>
      </c>
    </row>
    <row r="4" spans="3:14" x14ac:dyDescent="0.25">
      <c r="E4" s="3" t="s">
        <v>0</v>
      </c>
      <c r="F4" s="10">
        <v>0.02</v>
      </c>
      <c r="K4" s="1" t="s">
        <v>10</v>
      </c>
    </row>
    <row r="5" spans="3:14" x14ac:dyDescent="0.25">
      <c r="E5" s="3" t="s">
        <v>1</v>
      </c>
      <c r="F5" s="10">
        <v>0</v>
      </c>
      <c r="J5" s="1" t="s">
        <v>12</v>
      </c>
      <c r="K5" s="2">
        <v>4.9400000000000004</v>
      </c>
      <c r="L5" s="2"/>
      <c r="M5" s="2"/>
    </row>
    <row r="6" spans="3:14" x14ac:dyDescent="0.25">
      <c r="E6" s="3" t="s">
        <v>2</v>
      </c>
      <c r="F6" s="3">
        <v>2</v>
      </c>
      <c r="J6" s="1" t="s">
        <v>13</v>
      </c>
      <c r="K6" s="2">
        <v>42.2</v>
      </c>
      <c r="L6" s="2"/>
      <c r="M6" s="2"/>
    </row>
    <row r="7" spans="3:14" x14ac:dyDescent="0.25">
      <c r="E7" s="3" t="s">
        <v>4</v>
      </c>
      <c r="F7" s="3">
        <v>0.1</v>
      </c>
      <c r="J7" s="1" t="s">
        <v>11</v>
      </c>
      <c r="K7" s="2">
        <f>3308/605</f>
        <v>5.4677685950413224</v>
      </c>
      <c r="L7" s="2"/>
      <c r="M7" s="2"/>
    </row>
    <row r="8" spans="3:14" x14ac:dyDescent="0.25">
      <c r="J8" s="1" t="s">
        <v>15</v>
      </c>
      <c r="K8" s="1">
        <f>3582/606</f>
        <v>5.9108910891089108</v>
      </c>
    </row>
    <row r="9" spans="3:14" x14ac:dyDescent="0.25">
      <c r="C9" s="1" t="s">
        <v>23</v>
      </c>
      <c r="D9" s="1" t="s">
        <v>3</v>
      </c>
      <c r="E9" s="1" t="s">
        <v>14</v>
      </c>
      <c r="F9" s="1" t="s">
        <v>5</v>
      </c>
      <c r="H9" s="1" t="s">
        <v>16</v>
      </c>
      <c r="I9" s="7">
        <f>XNPV(wacc,E10:E259,C10:C259)</f>
        <v>53.824216608575917</v>
      </c>
    </row>
    <row r="10" spans="3:14" x14ac:dyDescent="0.25">
      <c r="C10" s="8">
        <v>42552</v>
      </c>
      <c r="D10" s="1">
        <v>1</v>
      </c>
      <c r="E10" s="2">
        <f>0</f>
        <v>0</v>
      </c>
      <c r="F10" s="1">
        <f t="shared" ref="F10:F73" si="0">IF(D10&lt;=yearsinitialgrowth,firstgrowthrate,finalgrowthrate)</f>
        <v>0.02</v>
      </c>
      <c r="H10" s="1" t="s">
        <v>17</v>
      </c>
      <c r="I10" s="7">
        <f>K7</f>
        <v>5.4677685950413224</v>
      </c>
    </row>
    <row r="11" spans="3:14" x14ac:dyDescent="0.25">
      <c r="C11" s="8">
        <v>42643</v>
      </c>
      <c r="D11" s="1">
        <v>2</v>
      </c>
      <c r="E11" s="2">
        <f>(Lastyearcashflow)*(1+F10)*0.5</f>
        <v>2.5194000000000001</v>
      </c>
      <c r="F11" s="1">
        <f t="shared" si="0"/>
        <v>0.02</v>
      </c>
      <c r="H11" s="1" t="s">
        <v>18</v>
      </c>
      <c r="I11" s="2">
        <f>K8</f>
        <v>5.9108910891089108</v>
      </c>
    </row>
    <row r="12" spans="3:14" x14ac:dyDescent="0.25">
      <c r="C12" s="8">
        <v>42917</v>
      </c>
      <c r="D12" s="1">
        <v>3</v>
      </c>
      <c r="E12" s="2">
        <f>2*E11*(1+F11)</f>
        <v>5.1395759999999999</v>
      </c>
      <c r="F12" s="1">
        <f t="shared" si="0"/>
        <v>0</v>
      </c>
      <c r="H12" s="1" t="s">
        <v>19</v>
      </c>
      <c r="I12" s="9">
        <f>I9-I10-+I11</f>
        <v>42.445556924425688</v>
      </c>
    </row>
    <row r="13" spans="3:14" x14ac:dyDescent="0.25">
      <c r="C13" s="8">
        <v>43282</v>
      </c>
      <c r="D13" s="1">
        <v>4</v>
      </c>
      <c r="E13" s="2">
        <f>E12*(1+F12)</f>
        <v>5.1395759999999999</v>
      </c>
      <c r="F13" s="1">
        <f t="shared" si="0"/>
        <v>0</v>
      </c>
      <c r="I13" s="7"/>
    </row>
    <row r="14" spans="3:14" x14ac:dyDescent="0.25">
      <c r="C14" s="8">
        <v>43647</v>
      </c>
      <c r="D14" s="1">
        <v>5</v>
      </c>
      <c r="E14" s="2">
        <f t="shared" ref="E14:E77" si="1">E13*(1+F13)</f>
        <v>5.1395759999999999</v>
      </c>
      <c r="F14" s="1">
        <f t="shared" si="0"/>
        <v>0</v>
      </c>
      <c r="K14" s="2"/>
    </row>
    <row r="15" spans="3:14" x14ac:dyDescent="0.25">
      <c r="C15" s="8">
        <v>44013</v>
      </c>
      <c r="D15" s="1">
        <v>6</v>
      </c>
      <c r="E15" s="2">
        <f t="shared" si="1"/>
        <v>5.1395759999999999</v>
      </c>
      <c r="F15" s="1">
        <f t="shared" si="0"/>
        <v>0</v>
      </c>
      <c r="K15" s="2"/>
      <c r="N15" s="2"/>
    </row>
    <row r="16" spans="3:14" x14ac:dyDescent="0.25">
      <c r="C16" s="8">
        <v>44378</v>
      </c>
      <c r="D16" s="1">
        <v>7</v>
      </c>
      <c r="E16" s="2">
        <f t="shared" si="1"/>
        <v>5.1395759999999999</v>
      </c>
      <c r="F16" s="1">
        <f t="shared" si="0"/>
        <v>0</v>
      </c>
      <c r="K16" s="2"/>
      <c r="N16" s="2"/>
    </row>
    <row r="17" spans="3:14" x14ac:dyDescent="0.25">
      <c r="C17" s="8">
        <v>44743</v>
      </c>
      <c r="D17" s="1">
        <v>8</v>
      </c>
      <c r="E17" s="2">
        <f t="shared" si="1"/>
        <v>5.1395759999999999</v>
      </c>
      <c r="F17" s="1">
        <f t="shared" si="0"/>
        <v>0</v>
      </c>
      <c r="N17" s="2"/>
    </row>
    <row r="18" spans="3:14" x14ac:dyDescent="0.25">
      <c r="C18" s="8">
        <v>45108</v>
      </c>
      <c r="D18" s="1">
        <v>9</v>
      </c>
      <c r="E18" s="2">
        <f t="shared" si="1"/>
        <v>5.1395759999999999</v>
      </c>
      <c r="F18" s="1">
        <f t="shared" si="0"/>
        <v>0</v>
      </c>
    </row>
    <row r="19" spans="3:14" x14ac:dyDescent="0.25">
      <c r="C19" s="8">
        <v>45474</v>
      </c>
      <c r="D19" s="1">
        <v>10</v>
      </c>
      <c r="E19" s="2">
        <f t="shared" si="1"/>
        <v>5.1395759999999999</v>
      </c>
      <c r="F19" s="1">
        <f t="shared" si="0"/>
        <v>0</v>
      </c>
    </row>
    <row r="20" spans="3:14" x14ac:dyDescent="0.25">
      <c r="C20" s="8">
        <v>45839</v>
      </c>
      <c r="D20" s="1">
        <v>11</v>
      </c>
      <c r="E20" s="2">
        <f t="shared" si="1"/>
        <v>5.1395759999999999</v>
      </c>
      <c r="F20" s="1">
        <f t="shared" si="0"/>
        <v>0</v>
      </c>
    </row>
    <row r="21" spans="3:14" x14ac:dyDescent="0.25">
      <c r="C21" s="8">
        <v>46204</v>
      </c>
      <c r="D21" s="1">
        <v>12</v>
      </c>
      <c r="E21" s="2">
        <f t="shared" si="1"/>
        <v>5.1395759999999999</v>
      </c>
      <c r="F21" s="1">
        <f t="shared" si="0"/>
        <v>0</v>
      </c>
    </row>
    <row r="22" spans="3:14" x14ac:dyDescent="0.25">
      <c r="C22" s="8">
        <v>46569</v>
      </c>
      <c r="D22" s="1">
        <v>13</v>
      </c>
      <c r="E22" s="2">
        <f t="shared" si="1"/>
        <v>5.1395759999999999</v>
      </c>
      <c r="F22" s="1">
        <f t="shared" si="0"/>
        <v>0</v>
      </c>
      <c r="K22" s="2"/>
      <c r="N22" s="2"/>
    </row>
    <row r="23" spans="3:14" x14ac:dyDescent="0.25">
      <c r="C23" s="8">
        <v>46935</v>
      </c>
      <c r="D23" s="1">
        <v>14</v>
      </c>
      <c r="E23" s="2">
        <f t="shared" si="1"/>
        <v>5.1395759999999999</v>
      </c>
      <c r="F23" s="1">
        <f t="shared" si="0"/>
        <v>0</v>
      </c>
      <c r="K23" s="2"/>
      <c r="N23" s="2"/>
    </row>
    <row r="24" spans="3:14" x14ac:dyDescent="0.25">
      <c r="C24" s="8">
        <v>47300</v>
      </c>
      <c r="D24" s="1">
        <v>15</v>
      </c>
      <c r="E24" s="2">
        <f t="shared" si="1"/>
        <v>5.1395759999999999</v>
      </c>
      <c r="F24" s="1">
        <f t="shared" si="0"/>
        <v>0</v>
      </c>
      <c r="K24" s="2"/>
      <c r="N24" s="2"/>
    </row>
    <row r="25" spans="3:14" x14ac:dyDescent="0.25">
      <c r="C25" s="8">
        <v>47665</v>
      </c>
      <c r="D25" s="1">
        <v>16</v>
      </c>
      <c r="E25" s="2">
        <f t="shared" si="1"/>
        <v>5.1395759999999999</v>
      </c>
      <c r="F25" s="1">
        <f t="shared" si="0"/>
        <v>0</v>
      </c>
    </row>
    <row r="26" spans="3:14" x14ac:dyDescent="0.25">
      <c r="C26" s="8">
        <v>48030</v>
      </c>
      <c r="D26" s="1">
        <v>17</v>
      </c>
      <c r="E26" s="2">
        <f t="shared" si="1"/>
        <v>5.1395759999999999</v>
      </c>
      <c r="F26" s="1">
        <f t="shared" si="0"/>
        <v>0</v>
      </c>
    </row>
    <row r="27" spans="3:14" x14ac:dyDescent="0.25">
      <c r="C27" s="8">
        <v>48396</v>
      </c>
      <c r="D27" s="1">
        <v>18</v>
      </c>
      <c r="E27" s="2">
        <f t="shared" si="1"/>
        <v>5.1395759999999999</v>
      </c>
      <c r="F27" s="1">
        <f t="shared" si="0"/>
        <v>0</v>
      </c>
    </row>
    <row r="28" spans="3:14" x14ac:dyDescent="0.25">
      <c r="C28" s="8">
        <v>48761</v>
      </c>
      <c r="D28" s="1">
        <v>19</v>
      </c>
      <c r="E28" s="2">
        <f t="shared" si="1"/>
        <v>5.1395759999999999</v>
      </c>
      <c r="F28" s="1">
        <f t="shared" si="0"/>
        <v>0</v>
      </c>
      <c r="N28" s="2"/>
    </row>
    <row r="29" spans="3:14" x14ac:dyDescent="0.25">
      <c r="C29" s="8">
        <v>49126</v>
      </c>
      <c r="D29" s="1">
        <v>20</v>
      </c>
      <c r="E29" s="2">
        <f t="shared" si="1"/>
        <v>5.1395759999999999</v>
      </c>
      <c r="F29" s="1">
        <f t="shared" si="0"/>
        <v>0</v>
      </c>
      <c r="K29" s="2"/>
      <c r="N29" s="2"/>
    </row>
    <row r="30" spans="3:14" x14ac:dyDescent="0.25">
      <c r="C30" s="8">
        <v>49491</v>
      </c>
      <c r="D30" s="1">
        <v>21</v>
      </c>
      <c r="E30" s="2">
        <f t="shared" si="1"/>
        <v>5.1395759999999999</v>
      </c>
      <c r="F30" s="1">
        <f t="shared" si="0"/>
        <v>0</v>
      </c>
      <c r="K30" s="2"/>
      <c r="N30" s="2"/>
    </row>
    <row r="31" spans="3:14" x14ac:dyDescent="0.25">
      <c r="C31" s="8">
        <v>49857</v>
      </c>
      <c r="D31" s="1">
        <v>22</v>
      </c>
      <c r="E31" s="2">
        <f t="shared" si="1"/>
        <v>5.1395759999999999</v>
      </c>
      <c r="F31" s="1">
        <f t="shared" si="0"/>
        <v>0</v>
      </c>
      <c r="K31" s="2"/>
    </row>
    <row r="32" spans="3:14" x14ac:dyDescent="0.25">
      <c r="C32" s="8">
        <v>50222</v>
      </c>
      <c r="D32" s="1">
        <v>23</v>
      </c>
      <c r="E32" s="2">
        <f t="shared" si="1"/>
        <v>5.1395759999999999</v>
      </c>
      <c r="F32" s="1">
        <f t="shared" si="0"/>
        <v>0</v>
      </c>
    </row>
    <row r="33" spans="3:6" x14ac:dyDescent="0.25">
      <c r="C33" s="8">
        <v>50587</v>
      </c>
      <c r="D33" s="1">
        <v>24</v>
      </c>
      <c r="E33" s="2">
        <f t="shared" si="1"/>
        <v>5.1395759999999999</v>
      </c>
      <c r="F33" s="1">
        <f t="shared" si="0"/>
        <v>0</v>
      </c>
    </row>
    <row r="34" spans="3:6" x14ac:dyDescent="0.25">
      <c r="C34" s="8">
        <v>50952</v>
      </c>
      <c r="D34" s="1">
        <v>25</v>
      </c>
      <c r="E34" s="2">
        <f t="shared" si="1"/>
        <v>5.1395759999999999</v>
      </c>
      <c r="F34" s="1">
        <f t="shared" si="0"/>
        <v>0</v>
      </c>
    </row>
    <row r="35" spans="3:6" x14ac:dyDescent="0.25">
      <c r="C35" s="8">
        <v>51318</v>
      </c>
      <c r="D35" s="1">
        <v>26</v>
      </c>
      <c r="E35" s="2">
        <f t="shared" si="1"/>
        <v>5.1395759999999999</v>
      </c>
      <c r="F35" s="1">
        <f t="shared" si="0"/>
        <v>0</v>
      </c>
    </row>
    <row r="36" spans="3:6" x14ac:dyDescent="0.25">
      <c r="C36" s="8">
        <v>51683</v>
      </c>
      <c r="D36" s="1">
        <v>27</v>
      </c>
      <c r="E36" s="2">
        <f t="shared" si="1"/>
        <v>5.1395759999999999</v>
      </c>
      <c r="F36" s="1">
        <f t="shared" si="0"/>
        <v>0</v>
      </c>
    </row>
    <row r="37" spans="3:6" x14ac:dyDescent="0.25">
      <c r="C37" s="8">
        <v>52048</v>
      </c>
      <c r="D37" s="1">
        <v>28</v>
      </c>
      <c r="E37" s="2">
        <f t="shared" si="1"/>
        <v>5.1395759999999999</v>
      </c>
      <c r="F37" s="1">
        <f t="shared" si="0"/>
        <v>0</v>
      </c>
    </row>
    <row r="38" spans="3:6" x14ac:dyDescent="0.25">
      <c r="C38" s="8">
        <v>52413</v>
      </c>
      <c r="D38" s="1">
        <v>29</v>
      </c>
      <c r="E38" s="2">
        <f t="shared" si="1"/>
        <v>5.1395759999999999</v>
      </c>
      <c r="F38" s="1">
        <f t="shared" si="0"/>
        <v>0</v>
      </c>
    </row>
    <row r="39" spans="3:6" x14ac:dyDescent="0.25">
      <c r="C39" s="8">
        <v>52779</v>
      </c>
      <c r="D39" s="1">
        <v>30</v>
      </c>
      <c r="E39" s="2">
        <f t="shared" si="1"/>
        <v>5.1395759999999999</v>
      </c>
      <c r="F39" s="1">
        <f t="shared" si="0"/>
        <v>0</v>
      </c>
    </row>
    <row r="40" spans="3:6" x14ac:dyDescent="0.25">
      <c r="C40" s="8">
        <v>53144</v>
      </c>
      <c r="D40" s="1">
        <v>31</v>
      </c>
      <c r="E40" s="2">
        <f t="shared" si="1"/>
        <v>5.1395759999999999</v>
      </c>
      <c r="F40" s="1">
        <f t="shared" si="0"/>
        <v>0</v>
      </c>
    </row>
    <row r="41" spans="3:6" x14ac:dyDescent="0.25">
      <c r="C41" s="8">
        <v>53509</v>
      </c>
      <c r="D41" s="1">
        <v>32</v>
      </c>
      <c r="E41" s="2">
        <f t="shared" si="1"/>
        <v>5.1395759999999999</v>
      </c>
      <c r="F41" s="1">
        <f t="shared" si="0"/>
        <v>0</v>
      </c>
    </row>
    <row r="42" spans="3:6" x14ac:dyDescent="0.25">
      <c r="C42" s="8">
        <v>53874</v>
      </c>
      <c r="D42" s="1">
        <v>33</v>
      </c>
      <c r="E42" s="2">
        <f t="shared" si="1"/>
        <v>5.1395759999999999</v>
      </c>
      <c r="F42" s="1">
        <f t="shared" si="0"/>
        <v>0</v>
      </c>
    </row>
    <row r="43" spans="3:6" x14ac:dyDescent="0.25">
      <c r="C43" s="8">
        <v>54240</v>
      </c>
      <c r="D43" s="1">
        <v>34</v>
      </c>
      <c r="E43" s="2">
        <f t="shared" si="1"/>
        <v>5.1395759999999999</v>
      </c>
      <c r="F43" s="1">
        <f t="shared" si="0"/>
        <v>0</v>
      </c>
    </row>
    <row r="44" spans="3:6" x14ac:dyDescent="0.25">
      <c r="C44" s="8">
        <v>54605</v>
      </c>
      <c r="D44" s="1">
        <v>35</v>
      </c>
      <c r="E44" s="2">
        <f t="shared" si="1"/>
        <v>5.1395759999999999</v>
      </c>
      <c r="F44" s="1">
        <f t="shared" si="0"/>
        <v>0</v>
      </c>
    </row>
    <row r="45" spans="3:6" x14ac:dyDescent="0.25">
      <c r="C45" s="8">
        <v>54970</v>
      </c>
      <c r="D45" s="1">
        <v>36</v>
      </c>
      <c r="E45" s="2">
        <f t="shared" si="1"/>
        <v>5.1395759999999999</v>
      </c>
      <c r="F45" s="1">
        <f t="shared" si="0"/>
        <v>0</v>
      </c>
    </row>
    <row r="46" spans="3:6" x14ac:dyDescent="0.25">
      <c r="C46" s="8">
        <v>55335</v>
      </c>
      <c r="D46" s="1">
        <v>37</v>
      </c>
      <c r="E46" s="2">
        <f t="shared" si="1"/>
        <v>5.1395759999999999</v>
      </c>
      <c r="F46" s="1">
        <f t="shared" si="0"/>
        <v>0</v>
      </c>
    </row>
    <row r="47" spans="3:6" x14ac:dyDescent="0.25">
      <c r="C47" s="8">
        <v>55701</v>
      </c>
      <c r="D47" s="1">
        <v>38</v>
      </c>
      <c r="E47" s="2">
        <f t="shared" si="1"/>
        <v>5.1395759999999999</v>
      </c>
      <c r="F47" s="1">
        <f t="shared" si="0"/>
        <v>0</v>
      </c>
    </row>
    <row r="48" spans="3:6" x14ac:dyDescent="0.25">
      <c r="C48" s="8">
        <v>56066</v>
      </c>
      <c r="D48" s="1">
        <v>39</v>
      </c>
      <c r="E48" s="2">
        <f t="shared" si="1"/>
        <v>5.1395759999999999</v>
      </c>
      <c r="F48" s="1">
        <f t="shared" si="0"/>
        <v>0</v>
      </c>
    </row>
    <row r="49" spans="3:6" x14ac:dyDescent="0.25">
      <c r="C49" s="8">
        <v>56431</v>
      </c>
      <c r="D49" s="1">
        <v>40</v>
      </c>
      <c r="E49" s="2">
        <f t="shared" si="1"/>
        <v>5.1395759999999999</v>
      </c>
      <c r="F49" s="1">
        <f t="shared" si="0"/>
        <v>0</v>
      </c>
    </row>
    <row r="50" spans="3:6" x14ac:dyDescent="0.25">
      <c r="C50" s="8">
        <v>56796</v>
      </c>
      <c r="D50" s="1">
        <v>41</v>
      </c>
      <c r="E50" s="2">
        <f t="shared" si="1"/>
        <v>5.1395759999999999</v>
      </c>
      <c r="F50" s="1">
        <f t="shared" si="0"/>
        <v>0</v>
      </c>
    </row>
    <row r="51" spans="3:6" x14ac:dyDescent="0.25">
      <c r="C51" s="8">
        <v>57162</v>
      </c>
      <c r="D51" s="1">
        <v>42</v>
      </c>
      <c r="E51" s="2">
        <f t="shared" si="1"/>
        <v>5.1395759999999999</v>
      </c>
      <c r="F51" s="1">
        <f t="shared" si="0"/>
        <v>0</v>
      </c>
    </row>
    <row r="52" spans="3:6" x14ac:dyDescent="0.25">
      <c r="C52" s="8">
        <v>57527</v>
      </c>
      <c r="D52" s="1">
        <v>43</v>
      </c>
      <c r="E52" s="2">
        <f t="shared" si="1"/>
        <v>5.1395759999999999</v>
      </c>
      <c r="F52" s="1">
        <f t="shared" si="0"/>
        <v>0</v>
      </c>
    </row>
    <row r="53" spans="3:6" x14ac:dyDescent="0.25">
      <c r="C53" s="8">
        <v>57892</v>
      </c>
      <c r="D53" s="1">
        <v>44</v>
      </c>
      <c r="E53" s="2">
        <f t="shared" si="1"/>
        <v>5.1395759999999999</v>
      </c>
      <c r="F53" s="1">
        <f t="shared" si="0"/>
        <v>0</v>
      </c>
    </row>
    <row r="54" spans="3:6" x14ac:dyDescent="0.25">
      <c r="C54" s="8">
        <v>58257</v>
      </c>
      <c r="D54" s="1">
        <v>45</v>
      </c>
      <c r="E54" s="2">
        <f t="shared" si="1"/>
        <v>5.1395759999999999</v>
      </c>
      <c r="F54" s="1">
        <f t="shared" si="0"/>
        <v>0</v>
      </c>
    </row>
    <row r="55" spans="3:6" x14ac:dyDescent="0.25">
      <c r="C55" s="8">
        <v>58623</v>
      </c>
      <c r="D55" s="1">
        <v>46</v>
      </c>
      <c r="E55" s="2">
        <f t="shared" si="1"/>
        <v>5.1395759999999999</v>
      </c>
      <c r="F55" s="1">
        <f t="shared" si="0"/>
        <v>0</v>
      </c>
    </row>
    <row r="56" spans="3:6" x14ac:dyDescent="0.25">
      <c r="C56" s="8">
        <v>58988</v>
      </c>
      <c r="D56" s="1">
        <v>47</v>
      </c>
      <c r="E56" s="2">
        <f t="shared" si="1"/>
        <v>5.1395759999999999</v>
      </c>
      <c r="F56" s="1">
        <f t="shared" si="0"/>
        <v>0</v>
      </c>
    </row>
    <row r="57" spans="3:6" x14ac:dyDescent="0.25">
      <c r="C57" s="8">
        <v>59353</v>
      </c>
      <c r="D57" s="1">
        <v>48</v>
      </c>
      <c r="E57" s="2">
        <f t="shared" si="1"/>
        <v>5.1395759999999999</v>
      </c>
      <c r="F57" s="1">
        <f t="shared" si="0"/>
        <v>0</v>
      </c>
    </row>
    <row r="58" spans="3:6" x14ac:dyDescent="0.25">
      <c r="C58" s="8">
        <v>59718</v>
      </c>
      <c r="D58" s="1">
        <v>49</v>
      </c>
      <c r="E58" s="2">
        <f t="shared" si="1"/>
        <v>5.1395759999999999</v>
      </c>
      <c r="F58" s="1">
        <f t="shared" si="0"/>
        <v>0</v>
      </c>
    </row>
    <row r="59" spans="3:6" x14ac:dyDescent="0.25">
      <c r="C59" s="8">
        <v>60084</v>
      </c>
      <c r="D59" s="1">
        <v>50</v>
      </c>
      <c r="E59" s="2">
        <f t="shared" si="1"/>
        <v>5.1395759999999999</v>
      </c>
      <c r="F59" s="1">
        <f t="shared" si="0"/>
        <v>0</v>
      </c>
    </row>
    <row r="60" spans="3:6" x14ac:dyDescent="0.25">
      <c r="C60" s="8">
        <v>60449</v>
      </c>
      <c r="D60" s="1">
        <v>51</v>
      </c>
      <c r="E60" s="2">
        <f t="shared" si="1"/>
        <v>5.1395759999999999</v>
      </c>
      <c r="F60" s="1">
        <f t="shared" si="0"/>
        <v>0</v>
      </c>
    </row>
    <row r="61" spans="3:6" x14ac:dyDescent="0.25">
      <c r="C61" s="8">
        <v>60814</v>
      </c>
      <c r="D61" s="1">
        <v>52</v>
      </c>
      <c r="E61" s="2">
        <f t="shared" si="1"/>
        <v>5.1395759999999999</v>
      </c>
      <c r="F61" s="1">
        <f t="shared" si="0"/>
        <v>0</v>
      </c>
    </row>
    <row r="62" spans="3:6" x14ac:dyDescent="0.25">
      <c r="C62" s="8">
        <v>61179</v>
      </c>
      <c r="D62" s="1">
        <v>53</v>
      </c>
      <c r="E62" s="2">
        <f t="shared" si="1"/>
        <v>5.1395759999999999</v>
      </c>
      <c r="F62" s="1">
        <f t="shared" si="0"/>
        <v>0</v>
      </c>
    </row>
    <row r="63" spans="3:6" x14ac:dyDescent="0.25">
      <c r="C63" s="8">
        <v>61545</v>
      </c>
      <c r="D63" s="1">
        <v>54</v>
      </c>
      <c r="E63" s="2">
        <f t="shared" si="1"/>
        <v>5.1395759999999999</v>
      </c>
      <c r="F63" s="1">
        <f t="shared" si="0"/>
        <v>0</v>
      </c>
    </row>
    <row r="64" spans="3:6" x14ac:dyDescent="0.25">
      <c r="C64" s="8">
        <v>61910</v>
      </c>
      <c r="D64" s="1">
        <v>55</v>
      </c>
      <c r="E64" s="2">
        <f t="shared" si="1"/>
        <v>5.1395759999999999</v>
      </c>
      <c r="F64" s="1">
        <f t="shared" si="0"/>
        <v>0</v>
      </c>
    </row>
    <row r="65" spans="3:6" x14ac:dyDescent="0.25">
      <c r="C65" s="8">
        <v>62275</v>
      </c>
      <c r="D65" s="1">
        <v>56</v>
      </c>
      <c r="E65" s="2">
        <f t="shared" si="1"/>
        <v>5.1395759999999999</v>
      </c>
      <c r="F65" s="1">
        <f t="shared" si="0"/>
        <v>0</v>
      </c>
    </row>
    <row r="66" spans="3:6" x14ac:dyDescent="0.25">
      <c r="C66" s="8">
        <v>62640</v>
      </c>
      <c r="D66" s="1">
        <v>57</v>
      </c>
      <c r="E66" s="2">
        <f t="shared" si="1"/>
        <v>5.1395759999999999</v>
      </c>
      <c r="F66" s="1">
        <f t="shared" si="0"/>
        <v>0</v>
      </c>
    </row>
    <row r="67" spans="3:6" x14ac:dyDescent="0.25">
      <c r="C67" s="8">
        <v>63006</v>
      </c>
      <c r="D67" s="1">
        <v>58</v>
      </c>
      <c r="E67" s="2">
        <f t="shared" si="1"/>
        <v>5.1395759999999999</v>
      </c>
      <c r="F67" s="1">
        <f t="shared" si="0"/>
        <v>0</v>
      </c>
    </row>
    <row r="68" spans="3:6" x14ac:dyDescent="0.25">
      <c r="C68" s="8">
        <v>63371</v>
      </c>
      <c r="D68" s="1">
        <v>59</v>
      </c>
      <c r="E68" s="2">
        <f t="shared" si="1"/>
        <v>5.1395759999999999</v>
      </c>
      <c r="F68" s="1">
        <f t="shared" si="0"/>
        <v>0</v>
      </c>
    </row>
    <row r="69" spans="3:6" x14ac:dyDescent="0.25">
      <c r="C69" s="8">
        <v>63736</v>
      </c>
      <c r="D69" s="1">
        <v>60</v>
      </c>
      <c r="E69" s="2">
        <f t="shared" si="1"/>
        <v>5.1395759999999999</v>
      </c>
      <c r="F69" s="1">
        <f t="shared" si="0"/>
        <v>0</v>
      </c>
    </row>
    <row r="70" spans="3:6" x14ac:dyDescent="0.25">
      <c r="C70" s="8">
        <v>64101</v>
      </c>
      <c r="D70" s="1">
        <v>61</v>
      </c>
      <c r="E70" s="2">
        <f t="shared" si="1"/>
        <v>5.1395759999999999</v>
      </c>
      <c r="F70" s="1">
        <f t="shared" si="0"/>
        <v>0</v>
      </c>
    </row>
    <row r="71" spans="3:6" x14ac:dyDescent="0.25">
      <c r="C71" s="8">
        <v>64467</v>
      </c>
      <c r="D71" s="1">
        <v>62</v>
      </c>
      <c r="E71" s="2">
        <f t="shared" si="1"/>
        <v>5.1395759999999999</v>
      </c>
      <c r="F71" s="1">
        <f t="shared" si="0"/>
        <v>0</v>
      </c>
    </row>
    <row r="72" spans="3:6" x14ac:dyDescent="0.25">
      <c r="C72" s="8">
        <v>64832</v>
      </c>
      <c r="D72" s="1">
        <v>63</v>
      </c>
      <c r="E72" s="2">
        <f t="shared" si="1"/>
        <v>5.1395759999999999</v>
      </c>
      <c r="F72" s="1">
        <f t="shared" si="0"/>
        <v>0</v>
      </c>
    </row>
    <row r="73" spans="3:6" x14ac:dyDescent="0.25">
      <c r="C73" s="8">
        <v>65197</v>
      </c>
      <c r="D73" s="1">
        <v>64</v>
      </c>
      <c r="E73" s="2">
        <f t="shared" si="1"/>
        <v>5.1395759999999999</v>
      </c>
      <c r="F73" s="1">
        <f t="shared" si="0"/>
        <v>0</v>
      </c>
    </row>
    <row r="74" spans="3:6" x14ac:dyDescent="0.25">
      <c r="C74" s="8">
        <v>65562</v>
      </c>
      <c r="D74" s="1">
        <v>65</v>
      </c>
      <c r="E74" s="2">
        <f t="shared" si="1"/>
        <v>5.1395759999999999</v>
      </c>
      <c r="F74" s="1">
        <f t="shared" ref="F74:F137" si="2">IF(D74&lt;=yearsinitialgrowth,firstgrowthrate,finalgrowthrate)</f>
        <v>0</v>
      </c>
    </row>
    <row r="75" spans="3:6" x14ac:dyDescent="0.25">
      <c r="C75" s="8">
        <v>65928</v>
      </c>
      <c r="D75" s="1">
        <v>66</v>
      </c>
      <c r="E75" s="2">
        <f t="shared" si="1"/>
        <v>5.1395759999999999</v>
      </c>
      <c r="F75" s="1">
        <f t="shared" si="2"/>
        <v>0</v>
      </c>
    </row>
    <row r="76" spans="3:6" x14ac:dyDescent="0.25">
      <c r="C76" s="8">
        <v>66293</v>
      </c>
      <c r="D76" s="1">
        <v>67</v>
      </c>
      <c r="E76" s="2">
        <f t="shared" si="1"/>
        <v>5.1395759999999999</v>
      </c>
      <c r="F76" s="1">
        <f t="shared" si="2"/>
        <v>0</v>
      </c>
    </row>
    <row r="77" spans="3:6" x14ac:dyDescent="0.25">
      <c r="C77" s="8">
        <v>66658</v>
      </c>
      <c r="D77" s="1">
        <v>68</v>
      </c>
      <c r="E77" s="2">
        <f t="shared" si="1"/>
        <v>5.1395759999999999</v>
      </c>
      <c r="F77" s="1">
        <f t="shared" si="2"/>
        <v>0</v>
      </c>
    </row>
    <row r="78" spans="3:6" x14ac:dyDescent="0.25">
      <c r="C78" s="8">
        <v>67023</v>
      </c>
      <c r="D78" s="1">
        <v>69</v>
      </c>
      <c r="E78" s="2">
        <f t="shared" ref="E78:E141" si="3">E77*(1+F77)</f>
        <v>5.1395759999999999</v>
      </c>
      <c r="F78" s="1">
        <f t="shared" si="2"/>
        <v>0</v>
      </c>
    </row>
    <row r="79" spans="3:6" x14ac:dyDescent="0.25">
      <c r="C79" s="8">
        <v>67389</v>
      </c>
      <c r="D79" s="1">
        <v>70</v>
      </c>
      <c r="E79" s="2">
        <f t="shared" si="3"/>
        <v>5.1395759999999999</v>
      </c>
      <c r="F79" s="1">
        <f t="shared" si="2"/>
        <v>0</v>
      </c>
    </row>
    <row r="80" spans="3:6" x14ac:dyDescent="0.25">
      <c r="C80" s="8">
        <v>67754</v>
      </c>
      <c r="D80" s="1">
        <v>71</v>
      </c>
      <c r="E80" s="2">
        <f t="shared" si="3"/>
        <v>5.1395759999999999</v>
      </c>
      <c r="F80" s="1">
        <f t="shared" si="2"/>
        <v>0</v>
      </c>
    </row>
    <row r="81" spans="3:6" x14ac:dyDescent="0.25">
      <c r="C81" s="8">
        <v>68119</v>
      </c>
      <c r="D81" s="1">
        <v>72</v>
      </c>
      <c r="E81" s="2">
        <f t="shared" si="3"/>
        <v>5.1395759999999999</v>
      </c>
      <c r="F81" s="1">
        <f t="shared" si="2"/>
        <v>0</v>
      </c>
    </row>
    <row r="82" spans="3:6" x14ac:dyDescent="0.25">
      <c r="C82" s="8">
        <v>68484</v>
      </c>
      <c r="D82" s="1">
        <v>73</v>
      </c>
      <c r="E82" s="2">
        <f t="shared" si="3"/>
        <v>5.1395759999999999</v>
      </c>
      <c r="F82" s="1">
        <f t="shared" si="2"/>
        <v>0</v>
      </c>
    </row>
    <row r="83" spans="3:6" x14ac:dyDescent="0.25">
      <c r="C83" s="8">
        <v>68850</v>
      </c>
      <c r="D83" s="1">
        <v>74</v>
      </c>
      <c r="E83" s="2">
        <f t="shared" si="3"/>
        <v>5.1395759999999999</v>
      </c>
      <c r="F83" s="1">
        <f t="shared" si="2"/>
        <v>0</v>
      </c>
    </row>
    <row r="84" spans="3:6" x14ac:dyDescent="0.25">
      <c r="C84" s="8">
        <v>69215</v>
      </c>
      <c r="D84" s="1">
        <v>75</v>
      </c>
      <c r="E84" s="2">
        <f t="shared" si="3"/>
        <v>5.1395759999999999</v>
      </c>
      <c r="F84" s="1">
        <f t="shared" si="2"/>
        <v>0</v>
      </c>
    </row>
    <row r="85" spans="3:6" x14ac:dyDescent="0.25">
      <c r="C85" s="8">
        <v>69580</v>
      </c>
      <c r="D85" s="1">
        <v>76</v>
      </c>
      <c r="E85" s="2">
        <f t="shared" si="3"/>
        <v>5.1395759999999999</v>
      </c>
      <c r="F85" s="1">
        <f t="shared" si="2"/>
        <v>0</v>
      </c>
    </row>
    <row r="86" spans="3:6" x14ac:dyDescent="0.25">
      <c r="C86" s="8">
        <v>69945</v>
      </c>
      <c r="D86" s="1">
        <v>77</v>
      </c>
      <c r="E86" s="2">
        <f t="shared" si="3"/>
        <v>5.1395759999999999</v>
      </c>
      <c r="F86" s="1">
        <f t="shared" si="2"/>
        <v>0</v>
      </c>
    </row>
    <row r="87" spans="3:6" x14ac:dyDescent="0.25">
      <c r="C87" s="8">
        <v>70311</v>
      </c>
      <c r="D87" s="1">
        <v>78</v>
      </c>
      <c r="E87" s="2">
        <f t="shared" si="3"/>
        <v>5.1395759999999999</v>
      </c>
      <c r="F87" s="1">
        <f t="shared" si="2"/>
        <v>0</v>
      </c>
    </row>
    <row r="88" spans="3:6" x14ac:dyDescent="0.25">
      <c r="C88" s="8">
        <v>70676</v>
      </c>
      <c r="D88" s="1">
        <v>79</v>
      </c>
      <c r="E88" s="2">
        <f t="shared" si="3"/>
        <v>5.1395759999999999</v>
      </c>
      <c r="F88" s="1">
        <f t="shared" si="2"/>
        <v>0</v>
      </c>
    </row>
    <row r="89" spans="3:6" x14ac:dyDescent="0.25">
      <c r="C89" s="8">
        <v>71041</v>
      </c>
      <c r="D89" s="1">
        <v>80</v>
      </c>
      <c r="E89" s="2">
        <f t="shared" si="3"/>
        <v>5.1395759999999999</v>
      </c>
      <c r="F89" s="1">
        <f t="shared" si="2"/>
        <v>0</v>
      </c>
    </row>
    <row r="90" spans="3:6" x14ac:dyDescent="0.25">
      <c r="C90" s="8">
        <v>71406</v>
      </c>
      <c r="D90" s="1">
        <v>81</v>
      </c>
      <c r="E90" s="2">
        <f t="shared" si="3"/>
        <v>5.1395759999999999</v>
      </c>
      <c r="F90" s="1">
        <f t="shared" si="2"/>
        <v>0</v>
      </c>
    </row>
    <row r="91" spans="3:6" x14ac:dyDescent="0.25">
      <c r="C91" s="8">
        <v>71772</v>
      </c>
      <c r="D91" s="1">
        <v>82</v>
      </c>
      <c r="E91" s="2">
        <f t="shared" si="3"/>
        <v>5.1395759999999999</v>
      </c>
      <c r="F91" s="1">
        <f t="shared" si="2"/>
        <v>0</v>
      </c>
    </row>
    <row r="92" spans="3:6" x14ac:dyDescent="0.25">
      <c r="C92" s="8">
        <v>72137</v>
      </c>
      <c r="D92" s="1">
        <v>83</v>
      </c>
      <c r="E92" s="2">
        <f t="shared" si="3"/>
        <v>5.1395759999999999</v>
      </c>
      <c r="F92" s="1">
        <f t="shared" si="2"/>
        <v>0</v>
      </c>
    </row>
    <row r="93" spans="3:6" x14ac:dyDescent="0.25">
      <c r="C93" s="8">
        <v>72502</v>
      </c>
      <c r="D93" s="1">
        <v>84</v>
      </c>
      <c r="E93" s="2">
        <f t="shared" si="3"/>
        <v>5.1395759999999999</v>
      </c>
      <c r="F93" s="1">
        <f t="shared" si="2"/>
        <v>0</v>
      </c>
    </row>
    <row r="94" spans="3:6" x14ac:dyDescent="0.25">
      <c r="C94" s="8">
        <v>72867</v>
      </c>
      <c r="D94" s="1">
        <v>85</v>
      </c>
      <c r="E94" s="2">
        <f t="shared" si="3"/>
        <v>5.1395759999999999</v>
      </c>
      <c r="F94" s="1">
        <f t="shared" si="2"/>
        <v>0</v>
      </c>
    </row>
    <row r="95" spans="3:6" x14ac:dyDescent="0.25">
      <c r="C95" s="8">
        <v>73232</v>
      </c>
      <c r="D95" s="1">
        <v>86</v>
      </c>
      <c r="E95" s="2">
        <f t="shared" si="3"/>
        <v>5.1395759999999999</v>
      </c>
      <c r="F95" s="1">
        <f t="shared" si="2"/>
        <v>0</v>
      </c>
    </row>
    <row r="96" spans="3:6" x14ac:dyDescent="0.25">
      <c r="C96" s="8">
        <v>73597</v>
      </c>
      <c r="D96" s="1">
        <v>87</v>
      </c>
      <c r="E96" s="2">
        <f t="shared" si="3"/>
        <v>5.1395759999999999</v>
      </c>
      <c r="F96" s="1">
        <f t="shared" si="2"/>
        <v>0</v>
      </c>
    </row>
    <row r="97" spans="3:6" x14ac:dyDescent="0.25">
      <c r="C97" s="8">
        <v>73962</v>
      </c>
      <c r="D97" s="1">
        <v>88</v>
      </c>
      <c r="E97" s="2">
        <f t="shared" si="3"/>
        <v>5.1395759999999999</v>
      </c>
      <c r="F97" s="1">
        <f t="shared" si="2"/>
        <v>0</v>
      </c>
    </row>
    <row r="98" spans="3:6" x14ac:dyDescent="0.25">
      <c r="C98" s="8">
        <v>74327</v>
      </c>
      <c r="D98" s="1">
        <v>89</v>
      </c>
      <c r="E98" s="2">
        <f t="shared" si="3"/>
        <v>5.1395759999999999</v>
      </c>
      <c r="F98" s="1">
        <f t="shared" si="2"/>
        <v>0</v>
      </c>
    </row>
    <row r="99" spans="3:6" x14ac:dyDescent="0.25">
      <c r="C99" s="8">
        <v>74693</v>
      </c>
      <c r="D99" s="1">
        <v>90</v>
      </c>
      <c r="E99" s="2">
        <f t="shared" si="3"/>
        <v>5.1395759999999999</v>
      </c>
      <c r="F99" s="1">
        <f t="shared" si="2"/>
        <v>0</v>
      </c>
    </row>
    <row r="100" spans="3:6" x14ac:dyDescent="0.25">
      <c r="C100" s="8">
        <v>75058</v>
      </c>
      <c r="D100" s="1">
        <v>91</v>
      </c>
      <c r="E100" s="2">
        <f t="shared" si="3"/>
        <v>5.1395759999999999</v>
      </c>
      <c r="F100" s="1">
        <f t="shared" si="2"/>
        <v>0</v>
      </c>
    </row>
    <row r="101" spans="3:6" x14ac:dyDescent="0.25">
      <c r="C101" s="8">
        <v>75423</v>
      </c>
      <c r="D101" s="1">
        <v>92</v>
      </c>
      <c r="E101" s="2">
        <f t="shared" si="3"/>
        <v>5.1395759999999999</v>
      </c>
      <c r="F101" s="1">
        <f t="shared" si="2"/>
        <v>0</v>
      </c>
    </row>
    <row r="102" spans="3:6" x14ac:dyDescent="0.25">
      <c r="C102" s="8">
        <v>75788</v>
      </c>
      <c r="D102" s="1">
        <v>93</v>
      </c>
      <c r="E102" s="2">
        <f t="shared" si="3"/>
        <v>5.1395759999999999</v>
      </c>
      <c r="F102" s="1">
        <f t="shared" si="2"/>
        <v>0</v>
      </c>
    </row>
    <row r="103" spans="3:6" x14ac:dyDescent="0.25">
      <c r="C103" s="8">
        <v>76154</v>
      </c>
      <c r="D103" s="1">
        <v>94</v>
      </c>
      <c r="E103" s="2">
        <f t="shared" si="3"/>
        <v>5.1395759999999999</v>
      </c>
      <c r="F103" s="1">
        <f t="shared" si="2"/>
        <v>0</v>
      </c>
    </row>
    <row r="104" spans="3:6" x14ac:dyDescent="0.25">
      <c r="C104" s="8">
        <v>76519</v>
      </c>
      <c r="D104" s="1">
        <v>95</v>
      </c>
      <c r="E104" s="2">
        <f t="shared" si="3"/>
        <v>5.1395759999999999</v>
      </c>
      <c r="F104" s="1">
        <f t="shared" si="2"/>
        <v>0</v>
      </c>
    </row>
    <row r="105" spans="3:6" x14ac:dyDescent="0.25">
      <c r="C105" s="8">
        <v>76884</v>
      </c>
      <c r="D105" s="1">
        <v>96</v>
      </c>
      <c r="E105" s="2">
        <f t="shared" si="3"/>
        <v>5.1395759999999999</v>
      </c>
      <c r="F105" s="1">
        <f t="shared" si="2"/>
        <v>0</v>
      </c>
    </row>
    <row r="106" spans="3:6" x14ac:dyDescent="0.25">
      <c r="C106" s="8">
        <v>77249</v>
      </c>
      <c r="D106" s="1">
        <v>97</v>
      </c>
      <c r="E106" s="2">
        <f t="shared" si="3"/>
        <v>5.1395759999999999</v>
      </c>
      <c r="F106" s="1">
        <f t="shared" si="2"/>
        <v>0</v>
      </c>
    </row>
    <row r="107" spans="3:6" x14ac:dyDescent="0.25">
      <c r="C107" s="8">
        <v>77615</v>
      </c>
      <c r="D107" s="1">
        <v>98</v>
      </c>
      <c r="E107" s="2">
        <f t="shared" si="3"/>
        <v>5.1395759999999999</v>
      </c>
      <c r="F107" s="1">
        <f t="shared" si="2"/>
        <v>0</v>
      </c>
    </row>
    <row r="108" spans="3:6" x14ac:dyDescent="0.25">
      <c r="C108" s="8">
        <v>77980</v>
      </c>
      <c r="D108" s="1">
        <v>99</v>
      </c>
      <c r="E108" s="2">
        <f t="shared" si="3"/>
        <v>5.1395759999999999</v>
      </c>
      <c r="F108" s="1">
        <f t="shared" si="2"/>
        <v>0</v>
      </c>
    </row>
    <row r="109" spans="3:6" x14ac:dyDescent="0.25">
      <c r="C109" s="8">
        <v>78345</v>
      </c>
      <c r="D109" s="1">
        <v>100</v>
      </c>
      <c r="E109" s="2">
        <f t="shared" si="3"/>
        <v>5.1395759999999999</v>
      </c>
      <c r="F109" s="1">
        <f t="shared" si="2"/>
        <v>0</v>
      </c>
    </row>
    <row r="110" spans="3:6" x14ac:dyDescent="0.25">
      <c r="C110" s="8">
        <v>78710</v>
      </c>
      <c r="D110" s="1">
        <v>101</v>
      </c>
      <c r="E110" s="2">
        <f t="shared" si="3"/>
        <v>5.1395759999999999</v>
      </c>
      <c r="F110" s="1">
        <f t="shared" si="2"/>
        <v>0</v>
      </c>
    </row>
    <row r="111" spans="3:6" x14ac:dyDescent="0.25">
      <c r="C111" s="8">
        <v>79076</v>
      </c>
      <c r="D111" s="1">
        <v>102</v>
      </c>
      <c r="E111" s="2">
        <f t="shared" si="3"/>
        <v>5.1395759999999999</v>
      </c>
      <c r="F111" s="1">
        <f t="shared" si="2"/>
        <v>0</v>
      </c>
    </row>
    <row r="112" spans="3:6" x14ac:dyDescent="0.25">
      <c r="C112" s="8">
        <v>79441</v>
      </c>
      <c r="D112" s="1">
        <v>103</v>
      </c>
      <c r="E112" s="2">
        <f t="shared" si="3"/>
        <v>5.1395759999999999</v>
      </c>
      <c r="F112" s="1">
        <f t="shared" si="2"/>
        <v>0</v>
      </c>
    </row>
    <row r="113" spans="3:6" x14ac:dyDescent="0.25">
      <c r="C113" s="8">
        <v>79806</v>
      </c>
      <c r="D113" s="1">
        <v>104</v>
      </c>
      <c r="E113" s="2">
        <f t="shared" si="3"/>
        <v>5.1395759999999999</v>
      </c>
      <c r="F113" s="1">
        <f t="shared" si="2"/>
        <v>0</v>
      </c>
    </row>
    <row r="114" spans="3:6" x14ac:dyDescent="0.25">
      <c r="C114" s="8">
        <v>80171</v>
      </c>
      <c r="D114" s="1">
        <v>105</v>
      </c>
      <c r="E114" s="2">
        <f t="shared" si="3"/>
        <v>5.1395759999999999</v>
      </c>
      <c r="F114" s="1">
        <f t="shared" si="2"/>
        <v>0</v>
      </c>
    </row>
    <row r="115" spans="3:6" x14ac:dyDescent="0.25">
      <c r="C115" s="8">
        <v>80537</v>
      </c>
      <c r="D115" s="1">
        <v>106</v>
      </c>
      <c r="E115" s="2">
        <f t="shared" si="3"/>
        <v>5.1395759999999999</v>
      </c>
      <c r="F115" s="1">
        <f t="shared" si="2"/>
        <v>0</v>
      </c>
    </row>
    <row r="116" spans="3:6" x14ac:dyDescent="0.25">
      <c r="C116" s="8">
        <v>80902</v>
      </c>
      <c r="D116" s="1">
        <v>107</v>
      </c>
      <c r="E116" s="2">
        <f t="shared" si="3"/>
        <v>5.1395759999999999</v>
      </c>
      <c r="F116" s="1">
        <f t="shared" si="2"/>
        <v>0</v>
      </c>
    </row>
    <row r="117" spans="3:6" x14ac:dyDescent="0.25">
      <c r="C117" s="8">
        <v>81267</v>
      </c>
      <c r="D117" s="1">
        <v>108</v>
      </c>
      <c r="E117" s="2">
        <f t="shared" si="3"/>
        <v>5.1395759999999999</v>
      </c>
      <c r="F117" s="1">
        <f t="shared" si="2"/>
        <v>0</v>
      </c>
    </row>
    <row r="118" spans="3:6" x14ac:dyDescent="0.25">
      <c r="C118" s="8">
        <v>81632</v>
      </c>
      <c r="D118" s="1">
        <v>109</v>
      </c>
      <c r="E118" s="2">
        <f t="shared" si="3"/>
        <v>5.1395759999999999</v>
      </c>
      <c r="F118" s="1">
        <f t="shared" si="2"/>
        <v>0</v>
      </c>
    </row>
    <row r="119" spans="3:6" x14ac:dyDescent="0.25">
      <c r="C119" s="8">
        <v>81998</v>
      </c>
      <c r="D119" s="1">
        <v>110</v>
      </c>
      <c r="E119" s="2">
        <f t="shared" si="3"/>
        <v>5.1395759999999999</v>
      </c>
      <c r="F119" s="1">
        <f t="shared" si="2"/>
        <v>0</v>
      </c>
    </row>
    <row r="120" spans="3:6" x14ac:dyDescent="0.25">
      <c r="C120" s="8">
        <v>82363</v>
      </c>
      <c r="D120" s="1">
        <v>111</v>
      </c>
      <c r="E120" s="2">
        <f t="shared" si="3"/>
        <v>5.1395759999999999</v>
      </c>
      <c r="F120" s="1">
        <f t="shared" si="2"/>
        <v>0</v>
      </c>
    </row>
    <row r="121" spans="3:6" x14ac:dyDescent="0.25">
      <c r="C121" s="8">
        <v>82728</v>
      </c>
      <c r="D121" s="1">
        <v>112</v>
      </c>
      <c r="E121" s="2">
        <f t="shared" si="3"/>
        <v>5.1395759999999999</v>
      </c>
      <c r="F121" s="1">
        <f t="shared" si="2"/>
        <v>0</v>
      </c>
    </row>
    <row r="122" spans="3:6" x14ac:dyDescent="0.25">
      <c r="C122" s="8">
        <v>83093</v>
      </c>
      <c r="D122" s="1">
        <v>113</v>
      </c>
      <c r="E122" s="2">
        <f t="shared" si="3"/>
        <v>5.1395759999999999</v>
      </c>
      <c r="F122" s="1">
        <f t="shared" si="2"/>
        <v>0</v>
      </c>
    </row>
    <row r="123" spans="3:6" x14ac:dyDescent="0.25">
      <c r="C123" s="8">
        <v>83459</v>
      </c>
      <c r="D123" s="1">
        <v>114</v>
      </c>
      <c r="E123" s="2">
        <f t="shared" si="3"/>
        <v>5.1395759999999999</v>
      </c>
      <c r="F123" s="1">
        <f t="shared" si="2"/>
        <v>0</v>
      </c>
    </row>
    <row r="124" spans="3:6" x14ac:dyDescent="0.25">
      <c r="C124" s="8">
        <v>83824</v>
      </c>
      <c r="D124" s="1">
        <v>115</v>
      </c>
      <c r="E124" s="2">
        <f t="shared" si="3"/>
        <v>5.1395759999999999</v>
      </c>
      <c r="F124" s="1">
        <f t="shared" si="2"/>
        <v>0</v>
      </c>
    </row>
    <row r="125" spans="3:6" x14ac:dyDescent="0.25">
      <c r="C125" s="8">
        <v>84189</v>
      </c>
      <c r="D125" s="1">
        <v>116</v>
      </c>
      <c r="E125" s="2">
        <f t="shared" si="3"/>
        <v>5.1395759999999999</v>
      </c>
      <c r="F125" s="1">
        <f t="shared" si="2"/>
        <v>0</v>
      </c>
    </row>
    <row r="126" spans="3:6" x14ac:dyDescent="0.25">
      <c r="C126" s="8">
        <v>84554</v>
      </c>
      <c r="D126" s="1">
        <v>117</v>
      </c>
      <c r="E126" s="2">
        <f t="shared" si="3"/>
        <v>5.1395759999999999</v>
      </c>
      <c r="F126" s="1">
        <f t="shared" si="2"/>
        <v>0</v>
      </c>
    </row>
    <row r="127" spans="3:6" x14ac:dyDescent="0.25">
      <c r="C127" s="8">
        <v>84920</v>
      </c>
      <c r="D127" s="1">
        <v>118</v>
      </c>
      <c r="E127" s="2">
        <f t="shared" si="3"/>
        <v>5.1395759999999999</v>
      </c>
      <c r="F127" s="1">
        <f t="shared" si="2"/>
        <v>0</v>
      </c>
    </row>
    <row r="128" spans="3:6" x14ac:dyDescent="0.25">
      <c r="C128" s="8">
        <v>85285</v>
      </c>
      <c r="D128" s="1">
        <v>119</v>
      </c>
      <c r="E128" s="2">
        <f t="shared" si="3"/>
        <v>5.1395759999999999</v>
      </c>
      <c r="F128" s="1">
        <f t="shared" si="2"/>
        <v>0</v>
      </c>
    </row>
    <row r="129" spans="3:6" x14ac:dyDescent="0.25">
      <c r="C129" s="8">
        <v>85650</v>
      </c>
      <c r="D129" s="1">
        <v>120</v>
      </c>
      <c r="E129" s="2">
        <f t="shared" si="3"/>
        <v>5.1395759999999999</v>
      </c>
      <c r="F129" s="1">
        <f t="shared" si="2"/>
        <v>0</v>
      </c>
    </row>
    <row r="130" spans="3:6" x14ac:dyDescent="0.25">
      <c r="C130" s="8">
        <v>86015</v>
      </c>
      <c r="D130" s="1">
        <v>121</v>
      </c>
      <c r="E130" s="2">
        <f t="shared" si="3"/>
        <v>5.1395759999999999</v>
      </c>
      <c r="F130" s="1">
        <f t="shared" si="2"/>
        <v>0</v>
      </c>
    </row>
    <row r="131" spans="3:6" x14ac:dyDescent="0.25">
      <c r="C131" s="8">
        <v>86381</v>
      </c>
      <c r="D131" s="1">
        <v>122</v>
      </c>
      <c r="E131" s="2">
        <f t="shared" si="3"/>
        <v>5.1395759999999999</v>
      </c>
      <c r="F131" s="1">
        <f t="shared" si="2"/>
        <v>0</v>
      </c>
    </row>
    <row r="132" spans="3:6" x14ac:dyDescent="0.25">
      <c r="C132" s="8">
        <v>86746</v>
      </c>
      <c r="D132" s="1">
        <v>123</v>
      </c>
      <c r="E132" s="2">
        <f t="shared" si="3"/>
        <v>5.1395759999999999</v>
      </c>
      <c r="F132" s="1">
        <f t="shared" si="2"/>
        <v>0</v>
      </c>
    </row>
    <row r="133" spans="3:6" x14ac:dyDescent="0.25">
      <c r="C133" s="8">
        <v>87111</v>
      </c>
      <c r="D133" s="1">
        <v>124</v>
      </c>
      <c r="E133" s="2">
        <f t="shared" si="3"/>
        <v>5.1395759999999999</v>
      </c>
      <c r="F133" s="1">
        <f t="shared" si="2"/>
        <v>0</v>
      </c>
    </row>
    <row r="134" spans="3:6" x14ac:dyDescent="0.25">
      <c r="C134" s="8">
        <v>87476</v>
      </c>
      <c r="D134" s="1">
        <v>125</v>
      </c>
      <c r="E134" s="2">
        <f t="shared" si="3"/>
        <v>5.1395759999999999</v>
      </c>
      <c r="F134" s="1">
        <f t="shared" si="2"/>
        <v>0</v>
      </c>
    </row>
    <row r="135" spans="3:6" x14ac:dyDescent="0.25">
      <c r="C135" s="8">
        <v>87842</v>
      </c>
      <c r="D135" s="1">
        <v>126</v>
      </c>
      <c r="E135" s="2">
        <f t="shared" si="3"/>
        <v>5.1395759999999999</v>
      </c>
      <c r="F135" s="1">
        <f t="shared" si="2"/>
        <v>0</v>
      </c>
    </row>
    <row r="136" spans="3:6" x14ac:dyDescent="0.25">
      <c r="C136" s="8">
        <v>88207</v>
      </c>
      <c r="D136" s="1">
        <v>127</v>
      </c>
      <c r="E136" s="2">
        <f t="shared" si="3"/>
        <v>5.1395759999999999</v>
      </c>
      <c r="F136" s="1">
        <f t="shared" si="2"/>
        <v>0</v>
      </c>
    </row>
    <row r="137" spans="3:6" x14ac:dyDescent="0.25">
      <c r="C137" s="8">
        <v>88572</v>
      </c>
      <c r="D137" s="1">
        <v>128</v>
      </c>
      <c r="E137" s="2">
        <f t="shared" si="3"/>
        <v>5.1395759999999999</v>
      </c>
      <c r="F137" s="1">
        <f t="shared" si="2"/>
        <v>0</v>
      </c>
    </row>
    <row r="138" spans="3:6" x14ac:dyDescent="0.25">
      <c r="C138" s="8">
        <v>88937</v>
      </c>
      <c r="D138" s="1">
        <v>129</v>
      </c>
      <c r="E138" s="2">
        <f t="shared" si="3"/>
        <v>5.1395759999999999</v>
      </c>
      <c r="F138" s="1">
        <f t="shared" ref="F138:F201" si="4">IF(D138&lt;=yearsinitialgrowth,firstgrowthrate,finalgrowthrate)</f>
        <v>0</v>
      </c>
    </row>
    <row r="139" spans="3:6" x14ac:dyDescent="0.25">
      <c r="C139" s="8">
        <v>89303</v>
      </c>
      <c r="D139" s="1">
        <v>130</v>
      </c>
      <c r="E139" s="2">
        <f t="shared" si="3"/>
        <v>5.1395759999999999</v>
      </c>
      <c r="F139" s="1">
        <f t="shared" si="4"/>
        <v>0</v>
      </c>
    </row>
    <row r="140" spans="3:6" x14ac:dyDescent="0.25">
      <c r="C140" s="8">
        <v>89668</v>
      </c>
      <c r="D140" s="1">
        <v>131</v>
      </c>
      <c r="E140" s="2">
        <f t="shared" si="3"/>
        <v>5.1395759999999999</v>
      </c>
      <c r="F140" s="1">
        <f t="shared" si="4"/>
        <v>0</v>
      </c>
    </row>
    <row r="141" spans="3:6" x14ac:dyDescent="0.25">
      <c r="C141" s="8">
        <v>90033</v>
      </c>
      <c r="D141" s="1">
        <v>132</v>
      </c>
      <c r="E141" s="2">
        <f t="shared" si="3"/>
        <v>5.1395759999999999</v>
      </c>
      <c r="F141" s="1">
        <f t="shared" si="4"/>
        <v>0</v>
      </c>
    </row>
    <row r="142" spans="3:6" x14ac:dyDescent="0.25">
      <c r="C142" s="8">
        <v>90398</v>
      </c>
      <c r="D142" s="1">
        <v>133</v>
      </c>
      <c r="E142" s="2">
        <f t="shared" ref="E142:E205" si="5">E141*(1+F141)</f>
        <v>5.1395759999999999</v>
      </c>
      <c r="F142" s="1">
        <f t="shared" si="4"/>
        <v>0</v>
      </c>
    </row>
    <row r="143" spans="3:6" x14ac:dyDescent="0.25">
      <c r="C143" s="8">
        <v>90764</v>
      </c>
      <c r="D143" s="1">
        <v>134</v>
      </c>
      <c r="E143" s="2">
        <f t="shared" si="5"/>
        <v>5.1395759999999999</v>
      </c>
      <c r="F143" s="1">
        <f t="shared" si="4"/>
        <v>0</v>
      </c>
    </row>
    <row r="144" spans="3:6" x14ac:dyDescent="0.25">
      <c r="C144" s="8">
        <v>91129</v>
      </c>
      <c r="D144" s="1">
        <v>135</v>
      </c>
      <c r="E144" s="2">
        <f t="shared" si="5"/>
        <v>5.1395759999999999</v>
      </c>
      <c r="F144" s="1">
        <f t="shared" si="4"/>
        <v>0</v>
      </c>
    </row>
    <row r="145" spans="3:6" x14ac:dyDescent="0.25">
      <c r="C145" s="8">
        <v>91494</v>
      </c>
      <c r="D145" s="1">
        <v>136</v>
      </c>
      <c r="E145" s="2">
        <f t="shared" si="5"/>
        <v>5.1395759999999999</v>
      </c>
      <c r="F145" s="1">
        <f t="shared" si="4"/>
        <v>0</v>
      </c>
    </row>
    <row r="146" spans="3:6" x14ac:dyDescent="0.25">
      <c r="C146" s="8">
        <v>91859</v>
      </c>
      <c r="D146" s="1">
        <v>137</v>
      </c>
      <c r="E146" s="2">
        <f t="shared" si="5"/>
        <v>5.1395759999999999</v>
      </c>
      <c r="F146" s="1">
        <f t="shared" si="4"/>
        <v>0</v>
      </c>
    </row>
    <row r="147" spans="3:6" x14ac:dyDescent="0.25">
      <c r="C147" s="8">
        <v>92225</v>
      </c>
      <c r="D147" s="1">
        <v>138</v>
      </c>
      <c r="E147" s="2">
        <f t="shared" si="5"/>
        <v>5.1395759999999999</v>
      </c>
      <c r="F147" s="1">
        <f t="shared" si="4"/>
        <v>0</v>
      </c>
    </row>
    <row r="148" spans="3:6" x14ac:dyDescent="0.25">
      <c r="C148" s="8">
        <v>92590</v>
      </c>
      <c r="D148" s="1">
        <v>139</v>
      </c>
      <c r="E148" s="2">
        <f t="shared" si="5"/>
        <v>5.1395759999999999</v>
      </c>
      <c r="F148" s="1">
        <f t="shared" si="4"/>
        <v>0</v>
      </c>
    </row>
    <row r="149" spans="3:6" x14ac:dyDescent="0.25">
      <c r="C149" s="8">
        <v>92955</v>
      </c>
      <c r="D149" s="1">
        <v>140</v>
      </c>
      <c r="E149" s="2">
        <f t="shared" si="5"/>
        <v>5.1395759999999999</v>
      </c>
      <c r="F149" s="1">
        <f t="shared" si="4"/>
        <v>0</v>
      </c>
    </row>
    <row r="150" spans="3:6" x14ac:dyDescent="0.25">
      <c r="C150" s="8">
        <v>93320</v>
      </c>
      <c r="D150" s="1">
        <v>141</v>
      </c>
      <c r="E150" s="2">
        <f t="shared" si="5"/>
        <v>5.1395759999999999</v>
      </c>
      <c r="F150" s="1">
        <f t="shared" si="4"/>
        <v>0</v>
      </c>
    </row>
    <row r="151" spans="3:6" x14ac:dyDescent="0.25">
      <c r="C151" s="8">
        <v>93686</v>
      </c>
      <c r="D151" s="1">
        <v>142</v>
      </c>
      <c r="E151" s="2">
        <f t="shared" si="5"/>
        <v>5.1395759999999999</v>
      </c>
      <c r="F151" s="1">
        <f t="shared" si="4"/>
        <v>0</v>
      </c>
    </row>
    <row r="152" spans="3:6" x14ac:dyDescent="0.25">
      <c r="C152" s="8">
        <v>94051</v>
      </c>
      <c r="D152" s="1">
        <v>143</v>
      </c>
      <c r="E152" s="2">
        <f t="shared" si="5"/>
        <v>5.1395759999999999</v>
      </c>
      <c r="F152" s="1">
        <f t="shared" si="4"/>
        <v>0</v>
      </c>
    </row>
    <row r="153" spans="3:6" x14ac:dyDescent="0.25">
      <c r="C153" s="8">
        <v>94416</v>
      </c>
      <c r="D153" s="1">
        <v>144</v>
      </c>
      <c r="E153" s="2">
        <f t="shared" si="5"/>
        <v>5.1395759999999999</v>
      </c>
      <c r="F153" s="1">
        <f t="shared" si="4"/>
        <v>0</v>
      </c>
    </row>
    <row r="154" spans="3:6" x14ac:dyDescent="0.25">
      <c r="C154" s="8">
        <v>94781</v>
      </c>
      <c r="D154" s="1">
        <v>145</v>
      </c>
      <c r="E154" s="2">
        <f t="shared" si="5"/>
        <v>5.1395759999999999</v>
      </c>
      <c r="F154" s="1">
        <f t="shared" si="4"/>
        <v>0</v>
      </c>
    </row>
    <row r="155" spans="3:6" x14ac:dyDescent="0.25">
      <c r="C155" s="8">
        <v>95147</v>
      </c>
      <c r="D155" s="1">
        <v>146</v>
      </c>
      <c r="E155" s="2">
        <f t="shared" si="5"/>
        <v>5.1395759999999999</v>
      </c>
      <c r="F155" s="1">
        <f t="shared" si="4"/>
        <v>0</v>
      </c>
    </row>
    <row r="156" spans="3:6" x14ac:dyDescent="0.25">
      <c r="C156" s="8">
        <v>95512</v>
      </c>
      <c r="D156" s="1">
        <v>147</v>
      </c>
      <c r="E156" s="2">
        <f t="shared" si="5"/>
        <v>5.1395759999999999</v>
      </c>
      <c r="F156" s="1">
        <f t="shared" si="4"/>
        <v>0</v>
      </c>
    </row>
    <row r="157" spans="3:6" x14ac:dyDescent="0.25">
      <c r="C157" s="8">
        <v>95877</v>
      </c>
      <c r="D157" s="1">
        <v>148</v>
      </c>
      <c r="E157" s="2">
        <f t="shared" si="5"/>
        <v>5.1395759999999999</v>
      </c>
      <c r="F157" s="1">
        <f t="shared" si="4"/>
        <v>0</v>
      </c>
    </row>
    <row r="158" spans="3:6" x14ac:dyDescent="0.25">
      <c r="C158" s="8">
        <v>96242</v>
      </c>
      <c r="D158" s="1">
        <v>149</v>
      </c>
      <c r="E158" s="2">
        <f t="shared" si="5"/>
        <v>5.1395759999999999</v>
      </c>
      <c r="F158" s="1">
        <f t="shared" si="4"/>
        <v>0</v>
      </c>
    </row>
    <row r="159" spans="3:6" x14ac:dyDescent="0.25">
      <c r="C159" s="8">
        <v>96608</v>
      </c>
      <c r="D159" s="1">
        <v>150</v>
      </c>
      <c r="E159" s="2">
        <f t="shared" si="5"/>
        <v>5.1395759999999999</v>
      </c>
      <c r="F159" s="1">
        <f t="shared" si="4"/>
        <v>0</v>
      </c>
    </row>
    <row r="160" spans="3:6" x14ac:dyDescent="0.25">
      <c r="C160" s="8">
        <v>96973</v>
      </c>
      <c r="D160" s="1">
        <v>151</v>
      </c>
      <c r="E160" s="2">
        <f t="shared" si="5"/>
        <v>5.1395759999999999</v>
      </c>
      <c r="F160" s="1">
        <f t="shared" si="4"/>
        <v>0</v>
      </c>
    </row>
    <row r="161" spans="3:6" x14ac:dyDescent="0.25">
      <c r="C161" s="8">
        <v>97338</v>
      </c>
      <c r="D161" s="1">
        <v>152</v>
      </c>
      <c r="E161" s="2">
        <f t="shared" si="5"/>
        <v>5.1395759999999999</v>
      </c>
      <c r="F161" s="1">
        <f t="shared" si="4"/>
        <v>0</v>
      </c>
    </row>
    <row r="162" spans="3:6" x14ac:dyDescent="0.25">
      <c r="C162" s="8">
        <v>97703</v>
      </c>
      <c r="D162" s="1">
        <v>153</v>
      </c>
      <c r="E162" s="2">
        <f t="shared" si="5"/>
        <v>5.1395759999999999</v>
      </c>
      <c r="F162" s="1">
        <f t="shared" si="4"/>
        <v>0</v>
      </c>
    </row>
    <row r="163" spans="3:6" x14ac:dyDescent="0.25">
      <c r="C163" s="8">
        <v>98069</v>
      </c>
      <c r="D163" s="1">
        <v>154</v>
      </c>
      <c r="E163" s="2">
        <f t="shared" si="5"/>
        <v>5.1395759999999999</v>
      </c>
      <c r="F163" s="1">
        <f t="shared" si="4"/>
        <v>0</v>
      </c>
    </row>
    <row r="164" spans="3:6" x14ac:dyDescent="0.25">
      <c r="C164" s="8">
        <v>98434</v>
      </c>
      <c r="D164" s="1">
        <v>155</v>
      </c>
      <c r="E164" s="2">
        <f t="shared" si="5"/>
        <v>5.1395759999999999</v>
      </c>
      <c r="F164" s="1">
        <f t="shared" si="4"/>
        <v>0</v>
      </c>
    </row>
    <row r="165" spans="3:6" x14ac:dyDescent="0.25">
      <c r="C165" s="8">
        <v>98799</v>
      </c>
      <c r="D165" s="1">
        <v>156</v>
      </c>
      <c r="E165" s="2">
        <f t="shared" si="5"/>
        <v>5.1395759999999999</v>
      </c>
      <c r="F165" s="1">
        <f t="shared" si="4"/>
        <v>0</v>
      </c>
    </row>
    <row r="166" spans="3:6" x14ac:dyDescent="0.25">
      <c r="C166" s="8">
        <v>99164</v>
      </c>
      <c r="D166" s="1">
        <v>157</v>
      </c>
      <c r="E166" s="2">
        <f t="shared" si="5"/>
        <v>5.1395759999999999</v>
      </c>
      <c r="F166" s="1">
        <f t="shared" si="4"/>
        <v>0</v>
      </c>
    </row>
    <row r="167" spans="3:6" x14ac:dyDescent="0.25">
      <c r="C167" s="8">
        <v>99530</v>
      </c>
      <c r="D167" s="1">
        <v>158</v>
      </c>
      <c r="E167" s="2">
        <f t="shared" si="5"/>
        <v>5.1395759999999999</v>
      </c>
      <c r="F167" s="1">
        <f t="shared" si="4"/>
        <v>0</v>
      </c>
    </row>
    <row r="168" spans="3:6" x14ac:dyDescent="0.25">
      <c r="C168" s="8">
        <v>99895</v>
      </c>
      <c r="D168" s="1">
        <v>159</v>
      </c>
      <c r="E168" s="2">
        <f t="shared" si="5"/>
        <v>5.1395759999999999</v>
      </c>
      <c r="F168" s="1">
        <f t="shared" si="4"/>
        <v>0</v>
      </c>
    </row>
    <row r="169" spans="3:6" x14ac:dyDescent="0.25">
      <c r="C169" s="8">
        <v>100260</v>
      </c>
      <c r="D169" s="1">
        <v>160</v>
      </c>
      <c r="E169" s="2">
        <f t="shared" si="5"/>
        <v>5.1395759999999999</v>
      </c>
      <c r="F169" s="1">
        <f t="shared" si="4"/>
        <v>0</v>
      </c>
    </row>
    <row r="170" spans="3:6" x14ac:dyDescent="0.25">
      <c r="C170" s="8">
        <v>100625</v>
      </c>
      <c r="D170" s="1">
        <v>161</v>
      </c>
      <c r="E170" s="2">
        <f t="shared" si="5"/>
        <v>5.1395759999999999</v>
      </c>
      <c r="F170" s="1">
        <f t="shared" si="4"/>
        <v>0</v>
      </c>
    </row>
    <row r="171" spans="3:6" x14ac:dyDescent="0.25">
      <c r="C171" s="8">
        <v>100991</v>
      </c>
      <c r="D171" s="1">
        <v>162</v>
      </c>
      <c r="E171" s="2">
        <f t="shared" si="5"/>
        <v>5.1395759999999999</v>
      </c>
      <c r="F171" s="1">
        <f t="shared" si="4"/>
        <v>0</v>
      </c>
    </row>
    <row r="172" spans="3:6" x14ac:dyDescent="0.25">
      <c r="C172" s="8">
        <v>101356</v>
      </c>
      <c r="D172" s="1">
        <v>163</v>
      </c>
      <c r="E172" s="2">
        <f t="shared" si="5"/>
        <v>5.1395759999999999</v>
      </c>
      <c r="F172" s="1">
        <f t="shared" si="4"/>
        <v>0</v>
      </c>
    </row>
    <row r="173" spans="3:6" x14ac:dyDescent="0.25">
      <c r="C173" s="8">
        <v>101721</v>
      </c>
      <c r="D173" s="1">
        <v>164</v>
      </c>
      <c r="E173" s="2">
        <f t="shared" si="5"/>
        <v>5.1395759999999999</v>
      </c>
      <c r="F173" s="1">
        <f t="shared" si="4"/>
        <v>0</v>
      </c>
    </row>
    <row r="174" spans="3:6" x14ac:dyDescent="0.25">
      <c r="C174" s="8">
        <v>102086</v>
      </c>
      <c r="D174" s="1">
        <v>165</v>
      </c>
      <c r="E174" s="2">
        <f t="shared" si="5"/>
        <v>5.1395759999999999</v>
      </c>
      <c r="F174" s="1">
        <f t="shared" si="4"/>
        <v>0</v>
      </c>
    </row>
    <row r="175" spans="3:6" x14ac:dyDescent="0.25">
      <c r="C175" s="8">
        <v>102452</v>
      </c>
      <c r="D175" s="1">
        <v>166</v>
      </c>
      <c r="E175" s="2">
        <f t="shared" si="5"/>
        <v>5.1395759999999999</v>
      </c>
      <c r="F175" s="1">
        <f t="shared" si="4"/>
        <v>0</v>
      </c>
    </row>
    <row r="176" spans="3:6" x14ac:dyDescent="0.25">
      <c r="C176" s="8">
        <v>102817</v>
      </c>
      <c r="D176" s="1">
        <v>167</v>
      </c>
      <c r="E176" s="2">
        <f t="shared" si="5"/>
        <v>5.1395759999999999</v>
      </c>
      <c r="F176" s="1">
        <f t="shared" si="4"/>
        <v>0</v>
      </c>
    </row>
    <row r="177" spans="3:6" x14ac:dyDescent="0.25">
      <c r="C177" s="8">
        <v>103182</v>
      </c>
      <c r="D177" s="1">
        <v>168</v>
      </c>
      <c r="E177" s="2">
        <f t="shared" si="5"/>
        <v>5.1395759999999999</v>
      </c>
      <c r="F177" s="1">
        <f t="shared" si="4"/>
        <v>0</v>
      </c>
    </row>
    <row r="178" spans="3:6" x14ac:dyDescent="0.25">
      <c r="C178" s="8">
        <v>103547</v>
      </c>
      <c r="D178" s="1">
        <v>169</v>
      </c>
      <c r="E178" s="2">
        <f t="shared" si="5"/>
        <v>5.1395759999999999</v>
      </c>
      <c r="F178" s="1">
        <f t="shared" si="4"/>
        <v>0</v>
      </c>
    </row>
    <row r="179" spans="3:6" x14ac:dyDescent="0.25">
      <c r="C179" s="8">
        <v>103913</v>
      </c>
      <c r="D179" s="1">
        <v>170</v>
      </c>
      <c r="E179" s="2">
        <f t="shared" si="5"/>
        <v>5.1395759999999999</v>
      </c>
      <c r="F179" s="1">
        <f t="shared" si="4"/>
        <v>0</v>
      </c>
    </row>
    <row r="180" spans="3:6" x14ac:dyDescent="0.25">
      <c r="C180" s="8">
        <v>104278</v>
      </c>
      <c r="D180" s="1">
        <v>171</v>
      </c>
      <c r="E180" s="2">
        <f t="shared" si="5"/>
        <v>5.1395759999999999</v>
      </c>
      <c r="F180" s="1">
        <f t="shared" si="4"/>
        <v>0</v>
      </c>
    </row>
    <row r="181" spans="3:6" x14ac:dyDescent="0.25">
      <c r="C181" s="8">
        <v>104643</v>
      </c>
      <c r="D181" s="1">
        <v>172</v>
      </c>
      <c r="E181" s="2">
        <f t="shared" si="5"/>
        <v>5.1395759999999999</v>
      </c>
      <c r="F181" s="1">
        <f t="shared" si="4"/>
        <v>0</v>
      </c>
    </row>
    <row r="182" spans="3:6" x14ac:dyDescent="0.25">
      <c r="C182" s="8">
        <v>105008</v>
      </c>
      <c r="D182" s="1">
        <v>173</v>
      </c>
      <c r="E182" s="2">
        <f t="shared" si="5"/>
        <v>5.1395759999999999</v>
      </c>
      <c r="F182" s="1">
        <f t="shared" si="4"/>
        <v>0</v>
      </c>
    </row>
    <row r="183" spans="3:6" x14ac:dyDescent="0.25">
      <c r="C183" s="8">
        <v>105374</v>
      </c>
      <c r="D183" s="1">
        <v>174</v>
      </c>
      <c r="E183" s="2">
        <f t="shared" si="5"/>
        <v>5.1395759999999999</v>
      </c>
      <c r="F183" s="1">
        <f t="shared" si="4"/>
        <v>0</v>
      </c>
    </row>
    <row r="184" spans="3:6" x14ac:dyDescent="0.25">
      <c r="C184" s="8">
        <v>105739</v>
      </c>
      <c r="D184" s="1">
        <v>175</v>
      </c>
      <c r="E184" s="2">
        <f t="shared" si="5"/>
        <v>5.1395759999999999</v>
      </c>
      <c r="F184" s="1">
        <f t="shared" si="4"/>
        <v>0</v>
      </c>
    </row>
    <row r="185" spans="3:6" x14ac:dyDescent="0.25">
      <c r="C185" s="8">
        <v>106104</v>
      </c>
      <c r="D185" s="1">
        <v>176</v>
      </c>
      <c r="E185" s="2">
        <f t="shared" si="5"/>
        <v>5.1395759999999999</v>
      </c>
      <c r="F185" s="1">
        <f t="shared" si="4"/>
        <v>0</v>
      </c>
    </row>
    <row r="186" spans="3:6" x14ac:dyDescent="0.25">
      <c r="C186" s="8">
        <v>106469</v>
      </c>
      <c r="D186" s="1">
        <v>177</v>
      </c>
      <c r="E186" s="2">
        <f t="shared" si="5"/>
        <v>5.1395759999999999</v>
      </c>
      <c r="F186" s="1">
        <f t="shared" si="4"/>
        <v>0</v>
      </c>
    </row>
    <row r="187" spans="3:6" x14ac:dyDescent="0.25">
      <c r="C187" s="8">
        <v>106835</v>
      </c>
      <c r="D187" s="1">
        <v>178</v>
      </c>
      <c r="E187" s="2">
        <f t="shared" si="5"/>
        <v>5.1395759999999999</v>
      </c>
      <c r="F187" s="1">
        <f t="shared" si="4"/>
        <v>0</v>
      </c>
    </row>
    <row r="188" spans="3:6" x14ac:dyDescent="0.25">
      <c r="C188" s="8">
        <v>107200</v>
      </c>
      <c r="D188" s="1">
        <v>179</v>
      </c>
      <c r="E188" s="2">
        <f t="shared" si="5"/>
        <v>5.1395759999999999</v>
      </c>
      <c r="F188" s="1">
        <f t="shared" si="4"/>
        <v>0</v>
      </c>
    </row>
    <row r="189" spans="3:6" x14ac:dyDescent="0.25">
      <c r="C189" s="8">
        <v>107565</v>
      </c>
      <c r="D189" s="1">
        <v>180</v>
      </c>
      <c r="E189" s="2">
        <f t="shared" si="5"/>
        <v>5.1395759999999999</v>
      </c>
      <c r="F189" s="1">
        <f t="shared" si="4"/>
        <v>0</v>
      </c>
    </row>
    <row r="190" spans="3:6" x14ac:dyDescent="0.25">
      <c r="C190" s="8">
        <v>107930</v>
      </c>
      <c r="D190" s="1">
        <v>181</v>
      </c>
      <c r="E190" s="2">
        <f t="shared" si="5"/>
        <v>5.1395759999999999</v>
      </c>
      <c r="F190" s="1">
        <f t="shared" si="4"/>
        <v>0</v>
      </c>
    </row>
    <row r="191" spans="3:6" x14ac:dyDescent="0.25">
      <c r="C191" s="8">
        <v>108296</v>
      </c>
      <c r="D191" s="1">
        <v>182</v>
      </c>
      <c r="E191" s="2">
        <f t="shared" si="5"/>
        <v>5.1395759999999999</v>
      </c>
      <c r="F191" s="1">
        <f t="shared" si="4"/>
        <v>0</v>
      </c>
    </row>
    <row r="192" spans="3:6" x14ac:dyDescent="0.25">
      <c r="C192" s="8">
        <v>108661</v>
      </c>
      <c r="D192" s="1">
        <v>183</v>
      </c>
      <c r="E192" s="2">
        <f t="shared" si="5"/>
        <v>5.1395759999999999</v>
      </c>
      <c r="F192" s="1">
        <f t="shared" si="4"/>
        <v>0</v>
      </c>
    </row>
    <row r="193" spans="3:6" x14ac:dyDescent="0.25">
      <c r="C193" s="8">
        <v>109026</v>
      </c>
      <c r="D193" s="1">
        <v>184</v>
      </c>
      <c r="E193" s="2">
        <f t="shared" si="5"/>
        <v>5.1395759999999999</v>
      </c>
      <c r="F193" s="1">
        <f t="shared" si="4"/>
        <v>0</v>
      </c>
    </row>
    <row r="194" spans="3:6" x14ac:dyDescent="0.25">
      <c r="C194" s="8">
        <v>109391</v>
      </c>
      <c r="D194" s="1">
        <v>185</v>
      </c>
      <c r="E194" s="2">
        <f t="shared" si="5"/>
        <v>5.1395759999999999</v>
      </c>
      <c r="F194" s="1">
        <f t="shared" si="4"/>
        <v>0</v>
      </c>
    </row>
    <row r="195" spans="3:6" x14ac:dyDescent="0.25">
      <c r="C195" s="8">
        <v>109756</v>
      </c>
      <c r="D195" s="1">
        <v>186</v>
      </c>
      <c r="E195" s="2">
        <f t="shared" si="5"/>
        <v>5.1395759999999999</v>
      </c>
      <c r="F195" s="1">
        <f t="shared" si="4"/>
        <v>0</v>
      </c>
    </row>
    <row r="196" spans="3:6" x14ac:dyDescent="0.25">
      <c r="C196" s="8">
        <v>110121</v>
      </c>
      <c r="D196" s="1">
        <v>187</v>
      </c>
      <c r="E196" s="2">
        <f t="shared" si="5"/>
        <v>5.1395759999999999</v>
      </c>
      <c r="F196" s="1">
        <f t="shared" si="4"/>
        <v>0</v>
      </c>
    </row>
    <row r="197" spans="3:6" x14ac:dyDescent="0.25">
      <c r="C197" s="8">
        <v>110486</v>
      </c>
      <c r="D197" s="1">
        <v>188</v>
      </c>
      <c r="E197" s="2">
        <f t="shared" si="5"/>
        <v>5.1395759999999999</v>
      </c>
      <c r="F197" s="1">
        <f t="shared" si="4"/>
        <v>0</v>
      </c>
    </row>
    <row r="198" spans="3:6" x14ac:dyDescent="0.25">
      <c r="C198" s="8">
        <v>110851</v>
      </c>
      <c r="D198" s="1">
        <v>189</v>
      </c>
      <c r="E198" s="2">
        <f t="shared" si="5"/>
        <v>5.1395759999999999</v>
      </c>
      <c r="F198" s="1">
        <f t="shared" si="4"/>
        <v>0</v>
      </c>
    </row>
    <row r="199" spans="3:6" x14ac:dyDescent="0.25">
      <c r="C199" s="8">
        <v>111217</v>
      </c>
      <c r="D199" s="1">
        <v>190</v>
      </c>
      <c r="E199" s="2">
        <f t="shared" si="5"/>
        <v>5.1395759999999999</v>
      </c>
      <c r="F199" s="1">
        <f t="shared" si="4"/>
        <v>0</v>
      </c>
    </row>
    <row r="200" spans="3:6" x14ac:dyDescent="0.25">
      <c r="C200" s="8">
        <v>111582</v>
      </c>
      <c r="D200" s="1">
        <v>191</v>
      </c>
      <c r="E200" s="2">
        <f t="shared" si="5"/>
        <v>5.1395759999999999</v>
      </c>
      <c r="F200" s="1">
        <f t="shared" si="4"/>
        <v>0</v>
      </c>
    </row>
    <row r="201" spans="3:6" x14ac:dyDescent="0.25">
      <c r="C201" s="8">
        <v>111947</v>
      </c>
      <c r="D201" s="1">
        <v>192</v>
      </c>
      <c r="E201" s="2">
        <f t="shared" si="5"/>
        <v>5.1395759999999999</v>
      </c>
      <c r="F201" s="1">
        <f t="shared" si="4"/>
        <v>0</v>
      </c>
    </row>
    <row r="202" spans="3:6" x14ac:dyDescent="0.25">
      <c r="C202" s="8">
        <v>112312</v>
      </c>
      <c r="D202" s="1">
        <v>193</v>
      </c>
      <c r="E202" s="2">
        <f t="shared" si="5"/>
        <v>5.1395759999999999</v>
      </c>
      <c r="F202" s="1">
        <f t="shared" ref="F202:F259" si="6">IF(D202&lt;=yearsinitialgrowth,firstgrowthrate,finalgrowthrate)</f>
        <v>0</v>
      </c>
    </row>
    <row r="203" spans="3:6" x14ac:dyDescent="0.25">
      <c r="C203" s="8">
        <v>112678</v>
      </c>
      <c r="D203" s="1">
        <v>194</v>
      </c>
      <c r="E203" s="2">
        <f t="shared" si="5"/>
        <v>5.1395759999999999</v>
      </c>
      <c r="F203" s="1">
        <f t="shared" si="6"/>
        <v>0</v>
      </c>
    </row>
    <row r="204" spans="3:6" x14ac:dyDescent="0.25">
      <c r="C204" s="8">
        <v>113043</v>
      </c>
      <c r="D204" s="1">
        <v>195</v>
      </c>
      <c r="E204" s="2">
        <f t="shared" si="5"/>
        <v>5.1395759999999999</v>
      </c>
      <c r="F204" s="1">
        <f t="shared" si="6"/>
        <v>0</v>
      </c>
    </row>
    <row r="205" spans="3:6" x14ac:dyDescent="0.25">
      <c r="C205" s="8">
        <v>113408</v>
      </c>
      <c r="D205" s="1">
        <v>196</v>
      </c>
      <c r="E205" s="2">
        <f t="shared" si="5"/>
        <v>5.1395759999999999</v>
      </c>
      <c r="F205" s="1">
        <f t="shared" si="6"/>
        <v>0</v>
      </c>
    </row>
    <row r="206" spans="3:6" x14ac:dyDescent="0.25">
      <c r="C206" s="8">
        <v>113773</v>
      </c>
      <c r="D206" s="1">
        <v>197</v>
      </c>
      <c r="E206" s="2">
        <f t="shared" ref="E206:E259" si="7">E205*(1+F205)</f>
        <v>5.1395759999999999</v>
      </c>
      <c r="F206" s="1">
        <f t="shared" si="6"/>
        <v>0</v>
      </c>
    </row>
    <row r="207" spans="3:6" x14ac:dyDescent="0.25">
      <c r="C207" s="8">
        <v>114139</v>
      </c>
      <c r="D207" s="1">
        <v>198</v>
      </c>
      <c r="E207" s="2">
        <f t="shared" si="7"/>
        <v>5.1395759999999999</v>
      </c>
      <c r="F207" s="1">
        <f t="shared" si="6"/>
        <v>0</v>
      </c>
    </row>
    <row r="208" spans="3:6" x14ac:dyDescent="0.25">
      <c r="C208" s="8">
        <v>114504</v>
      </c>
      <c r="D208" s="1">
        <v>199</v>
      </c>
      <c r="E208" s="2">
        <f t="shared" si="7"/>
        <v>5.1395759999999999</v>
      </c>
      <c r="F208" s="1">
        <f t="shared" si="6"/>
        <v>0</v>
      </c>
    </row>
    <row r="209" spans="3:6" x14ac:dyDescent="0.25">
      <c r="C209" s="8">
        <v>114869</v>
      </c>
      <c r="D209" s="1">
        <v>200</v>
      </c>
      <c r="E209" s="2">
        <f t="shared" si="7"/>
        <v>5.1395759999999999</v>
      </c>
      <c r="F209" s="1">
        <f t="shared" si="6"/>
        <v>0</v>
      </c>
    </row>
    <row r="210" spans="3:6" x14ac:dyDescent="0.25">
      <c r="C210" s="8">
        <v>115234</v>
      </c>
      <c r="D210" s="1">
        <v>201</v>
      </c>
      <c r="E210" s="2">
        <f t="shared" si="7"/>
        <v>5.1395759999999999</v>
      </c>
      <c r="F210" s="1">
        <f t="shared" si="6"/>
        <v>0</v>
      </c>
    </row>
    <row r="211" spans="3:6" x14ac:dyDescent="0.25">
      <c r="C211" s="8">
        <v>115600</v>
      </c>
      <c r="D211" s="1">
        <v>202</v>
      </c>
      <c r="E211" s="2">
        <f t="shared" si="7"/>
        <v>5.1395759999999999</v>
      </c>
      <c r="F211" s="1">
        <f t="shared" si="6"/>
        <v>0</v>
      </c>
    </row>
    <row r="212" spans="3:6" x14ac:dyDescent="0.25">
      <c r="C212" s="8">
        <v>115965</v>
      </c>
      <c r="D212" s="1">
        <v>203</v>
      </c>
      <c r="E212" s="2">
        <f t="shared" si="7"/>
        <v>5.1395759999999999</v>
      </c>
      <c r="F212" s="1">
        <f t="shared" si="6"/>
        <v>0</v>
      </c>
    </row>
    <row r="213" spans="3:6" x14ac:dyDescent="0.25">
      <c r="C213" s="8">
        <v>116330</v>
      </c>
      <c r="D213" s="1">
        <v>204</v>
      </c>
      <c r="E213" s="2">
        <f t="shared" si="7"/>
        <v>5.1395759999999999</v>
      </c>
      <c r="F213" s="1">
        <f t="shared" si="6"/>
        <v>0</v>
      </c>
    </row>
    <row r="214" spans="3:6" x14ac:dyDescent="0.25">
      <c r="C214" s="8">
        <v>116695</v>
      </c>
      <c r="D214" s="1">
        <v>205</v>
      </c>
      <c r="E214" s="2">
        <f t="shared" si="7"/>
        <v>5.1395759999999999</v>
      </c>
      <c r="F214" s="1">
        <f t="shared" si="6"/>
        <v>0</v>
      </c>
    </row>
    <row r="215" spans="3:6" x14ac:dyDescent="0.25">
      <c r="C215" s="8">
        <v>117061</v>
      </c>
      <c r="D215" s="1">
        <v>206</v>
      </c>
      <c r="E215" s="2">
        <f t="shared" si="7"/>
        <v>5.1395759999999999</v>
      </c>
      <c r="F215" s="1">
        <f t="shared" si="6"/>
        <v>0</v>
      </c>
    </row>
    <row r="216" spans="3:6" x14ac:dyDescent="0.25">
      <c r="C216" s="8">
        <v>117426</v>
      </c>
      <c r="D216" s="1">
        <v>207</v>
      </c>
      <c r="E216" s="2">
        <f t="shared" si="7"/>
        <v>5.1395759999999999</v>
      </c>
      <c r="F216" s="1">
        <f t="shared" si="6"/>
        <v>0</v>
      </c>
    </row>
    <row r="217" spans="3:6" x14ac:dyDescent="0.25">
      <c r="C217" s="8">
        <v>117791</v>
      </c>
      <c r="D217" s="1">
        <v>208</v>
      </c>
      <c r="E217" s="2">
        <f t="shared" si="7"/>
        <v>5.1395759999999999</v>
      </c>
      <c r="F217" s="1">
        <f t="shared" si="6"/>
        <v>0</v>
      </c>
    </row>
    <row r="218" spans="3:6" x14ac:dyDescent="0.25">
      <c r="C218" s="8">
        <v>118156</v>
      </c>
      <c r="D218" s="1">
        <v>209</v>
      </c>
      <c r="E218" s="2">
        <f t="shared" si="7"/>
        <v>5.1395759999999999</v>
      </c>
      <c r="F218" s="1">
        <f t="shared" si="6"/>
        <v>0</v>
      </c>
    </row>
    <row r="219" spans="3:6" x14ac:dyDescent="0.25">
      <c r="C219" s="8">
        <v>118522</v>
      </c>
      <c r="D219" s="1">
        <v>210</v>
      </c>
      <c r="E219" s="2">
        <f t="shared" si="7"/>
        <v>5.1395759999999999</v>
      </c>
      <c r="F219" s="1">
        <f t="shared" si="6"/>
        <v>0</v>
      </c>
    </row>
    <row r="220" spans="3:6" x14ac:dyDescent="0.25">
      <c r="C220" s="8">
        <v>118887</v>
      </c>
      <c r="D220" s="1">
        <v>211</v>
      </c>
      <c r="E220" s="2">
        <f t="shared" si="7"/>
        <v>5.1395759999999999</v>
      </c>
      <c r="F220" s="1">
        <f t="shared" si="6"/>
        <v>0</v>
      </c>
    </row>
    <row r="221" spans="3:6" x14ac:dyDescent="0.25">
      <c r="C221" s="8">
        <v>119252</v>
      </c>
      <c r="D221" s="1">
        <v>212</v>
      </c>
      <c r="E221" s="2">
        <f t="shared" si="7"/>
        <v>5.1395759999999999</v>
      </c>
      <c r="F221" s="1">
        <f t="shared" si="6"/>
        <v>0</v>
      </c>
    </row>
    <row r="222" spans="3:6" x14ac:dyDescent="0.25">
      <c r="C222" s="8">
        <v>119617</v>
      </c>
      <c r="D222" s="1">
        <v>213</v>
      </c>
      <c r="E222" s="2">
        <f t="shared" si="7"/>
        <v>5.1395759999999999</v>
      </c>
      <c r="F222" s="1">
        <f t="shared" si="6"/>
        <v>0</v>
      </c>
    </row>
    <row r="223" spans="3:6" x14ac:dyDescent="0.25">
      <c r="C223" s="8">
        <v>119983</v>
      </c>
      <c r="D223" s="1">
        <v>214</v>
      </c>
      <c r="E223" s="2">
        <f t="shared" si="7"/>
        <v>5.1395759999999999</v>
      </c>
      <c r="F223" s="1">
        <f t="shared" si="6"/>
        <v>0</v>
      </c>
    </row>
    <row r="224" spans="3:6" x14ac:dyDescent="0.25">
      <c r="C224" s="8">
        <v>120348</v>
      </c>
      <c r="D224" s="1">
        <v>215</v>
      </c>
      <c r="E224" s="2">
        <f t="shared" si="7"/>
        <v>5.1395759999999999</v>
      </c>
      <c r="F224" s="1">
        <f t="shared" si="6"/>
        <v>0</v>
      </c>
    </row>
    <row r="225" spans="3:6" x14ac:dyDescent="0.25">
      <c r="C225" s="8">
        <v>120713</v>
      </c>
      <c r="D225" s="1">
        <v>216</v>
      </c>
      <c r="E225" s="2">
        <f t="shared" si="7"/>
        <v>5.1395759999999999</v>
      </c>
      <c r="F225" s="1">
        <f t="shared" si="6"/>
        <v>0</v>
      </c>
    </row>
    <row r="226" spans="3:6" x14ac:dyDescent="0.25">
      <c r="C226" s="8">
        <v>121078</v>
      </c>
      <c r="D226" s="1">
        <v>217</v>
      </c>
      <c r="E226" s="2">
        <f t="shared" si="7"/>
        <v>5.1395759999999999</v>
      </c>
      <c r="F226" s="1">
        <f t="shared" si="6"/>
        <v>0</v>
      </c>
    </row>
    <row r="227" spans="3:6" x14ac:dyDescent="0.25">
      <c r="C227" s="8">
        <v>121444</v>
      </c>
      <c r="D227" s="1">
        <v>218</v>
      </c>
      <c r="E227" s="2">
        <f t="shared" si="7"/>
        <v>5.1395759999999999</v>
      </c>
      <c r="F227" s="1">
        <f t="shared" si="6"/>
        <v>0</v>
      </c>
    </row>
    <row r="228" spans="3:6" x14ac:dyDescent="0.25">
      <c r="C228" s="8">
        <v>121809</v>
      </c>
      <c r="D228" s="1">
        <v>219</v>
      </c>
      <c r="E228" s="2">
        <f t="shared" si="7"/>
        <v>5.1395759999999999</v>
      </c>
      <c r="F228" s="1">
        <f t="shared" si="6"/>
        <v>0</v>
      </c>
    </row>
    <row r="229" spans="3:6" x14ac:dyDescent="0.25">
      <c r="C229" s="8">
        <v>122174</v>
      </c>
      <c r="D229" s="1">
        <v>220</v>
      </c>
      <c r="E229" s="2">
        <f t="shared" si="7"/>
        <v>5.1395759999999999</v>
      </c>
      <c r="F229" s="1">
        <f t="shared" si="6"/>
        <v>0</v>
      </c>
    </row>
    <row r="230" spans="3:6" x14ac:dyDescent="0.25">
      <c r="C230" s="8">
        <v>122539</v>
      </c>
      <c r="D230" s="1">
        <v>221</v>
      </c>
      <c r="E230" s="2">
        <f t="shared" si="7"/>
        <v>5.1395759999999999</v>
      </c>
      <c r="F230" s="1">
        <f t="shared" si="6"/>
        <v>0</v>
      </c>
    </row>
    <row r="231" spans="3:6" x14ac:dyDescent="0.25">
      <c r="C231" s="8">
        <v>122905</v>
      </c>
      <c r="D231" s="1">
        <v>222</v>
      </c>
      <c r="E231" s="2">
        <f t="shared" si="7"/>
        <v>5.1395759999999999</v>
      </c>
      <c r="F231" s="1">
        <f t="shared" si="6"/>
        <v>0</v>
      </c>
    </row>
    <row r="232" spans="3:6" x14ac:dyDescent="0.25">
      <c r="C232" s="8">
        <v>123270</v>
      </c>
      <c r="D232" s="1">
        <v>223</v>
      </c>
      <c r="E232" s="2">
        <f t="shared" si="7"/>
        <v>5.1395759999999999</v>
      </c>
      <c r="F232" s="1">
        <f t="shared" si="6"/>
        <v>0</v>
      </c>
    </row>
    <row r="233" spans="3:6" x14ac:dyDescent="0.25">
      <c r="C233" s="8">
        <v>123635</v>
      </c>
      <c r="D233" s="1">
        <v>224</v>
      </c>
      <c r="E233" s="2">
        <f t="shared" si="7"/>
        <v>5.1395759999999999</v>
      </c>
      <c r="F233" s="1">
        <f t="shared" si="6"/>
        <v>0</v>
      </c>
    </row>
    <row r="234" spans="3:6" x14ac:dyDescent="0.25">
      <c r="C234" s="8">
        <v>124000</v>
      </c>
      <c r="D234" s="1">
        <v>225</v>
      </c>
      <c r="E234" s="2">
        <f t="shared" si="7"/>
        <v>5.1395759999999999</v>
      </c>
      <c r="F234" s="1">
        <f t="shared" si="6"/>
        <v>0</v>
      </c>
    </row>
    <row r="235" spans="3:6" x14ac:dyDescent="0.25">
      <c r="C235" s="8">
        <v>124366</v>
      </c>
      <c r="D235" s="1">
        <v>226</v>
      </c>
      <c r="E235" s="2">
        <f t="shared" si="7"/>
        <v>5.1395759999999999</v>
      </c>
      <c r="F235" s="1">
        <f t="shared" si="6"/>
        <v>0</v>
      </c>
    </row>
    <row r="236" spans="3:6" x14ac:dyDescent="0.25">
      <c r="C236" s="8">
        <v>124731</v>
      </c>
      <c r="D236" s="1">
        <v>227</v>
      </c>
      <c r="E236" s="2">
        <f t="shared" si="7"/>
        <v>5.1395759999999999</v>
      </c>
      <c r="F236" s="1">
        <f t="shared" si="6"/>
        <v>0</v>
      </c>
    </row>
    <row r="237" spans="3:6" x14ac:dyDescent="0.25">
      <c r="C237" s="8">
        <v>125096</v>
      </c>
      <c r="D237" s="1">
        <v>228</v>
      </c>
      <c r="E237" s="2">
        <f t="shared" si="7"/>
        <v>5.1395759999999999</v>
      </c>
      <c r="F237" s="1">
        <f t="shared" si="6"/>
        <v>0</v>
      </c>
    </row>
    <row r="238" spans="3:6" x14ac:dyDescent="0.25">
      <c r="C238" s="8">
        <v>125461</v>
      </c>
      <c r="D238" s="1">
        <v>229</v>
      </c>
      <c r="E238" s="2">
        <f t="shared" si="7"/>
        <v>5.1395759999999999</v>
      </c>
      <c r="F238" s="1">
        <f t="shared" si="6"/>
        <v>0</v>
      </c>
    </row>
    <row r="239" spans="3:6" x14ac:dyDescent="0.25">
      <c r="C239" s="8">
        <v>125827</v>
      </c>
      <c r="D239" s="1">
        <v>230</v>
      </c>
      <c r="E239" s="2">
        <f t="shared" si="7"/>
        <v>5.1395759999999999</v>
      </c>
      <c r="F239" s="1">
        <f t="shared" si="6"/>
        <v>0</v>
      </c>
    </row>
    <row r="240" spans="3:6" x14ac:dyDescent="0.25">
      <c r="C240" s="8">
        <v>126192</v>
      </c>
      <c r="D240" s="1">
        <v>231</v>
      </c>
      <c r="E240" s="2">
        <f t="shared" si="7"/>
        <v>5.1395759999999999</v>
      </c>
      <c r="F240" s="1">
        <f t="shared" si="6"/>
        <v>0</v>
      </c>
    </row>
    <row r="241" spans="3:6" x14ac:dyDescent="0.25">
      <c r="C241" s="8">
        <v>126557</v>
      </c>
      <c r="D241" s="1">
        <v>232</v>
      </c>
      <c r="E241" s="2">
        <f t="shared" si="7"/>
        <v>5.1395759999999999</v>
      </c>
      <c r="F241" s="1">
        <f t="shared" si="6"/>
        <v>0</v>
      </c>
    </row>
    <row r="242" spans="3:6" x14ac:dyDescent="0.25">
      <c r="C242" s="8">
        <v>126922</v>
      </c>
      <c r="D242" s="1">
        <v>233</v>
      </c>
      <c r="E242" s="2">
        <f t="shared" si="7"/>
        <v>5.1395759999999999</v>
      </c>
      <c r="F242" s="1">
        <f t="shared" si="6"/>
        <v>0</v>
      </c>
    </row>
    <row r="243" spans="3:6" x14ac:dyDescent="0.25">
      <c r="C243" s="8">
        <v>127288</v>
      </c>
      <c r="D243" s="1">
        <v>234</v>
      </c>
      <c r="E243" s="2">
        <f t="shared" si="7"/>
        <v>5.1395759999999999</v>
      </c>
      <c r="F243" s="1">
        <f t="shared" si="6"/>
        <v>0</v>
      </c>
    </row>
    <row r="244" spans="3:6" x14ac:dyDescent="0.25">
      <c r="C244" s="8">
        <v>127653</v>
      </c>
      <c r="D244" s="1">
        <v>235</v>
      </c>
      <c r="E244" s="2">
        <f t="shared" si="7"/>
        <v>5.1395759999999999</v>
      </c>
      <c r="F244" s="1">
        <f t="shared" si="6"/>
        <v>0</v>
      </c>
    </row>
    <row r="245" spans="3:6" x14ac:dyDescent="0.25">
      <c r="C245" s="8">
        <v>128018</v>
      </c>
      <c r="D245" s="1">
        <v>236</v>
      </c>
      <c r="E245" s="2">
        <f t="shared" si="7"/>
        <v>5.1395759999999999</v>
      </c>
      <c r="F245" s="1">
        <f t="shared" si="6"/>
        <v>0</v>
      </c>
    </row>
    <row r="246" spans="3:6" x14ac:dyDescent="0.25">
      <c r="C246" s="8">
        <v>128383</v>
      </c>
      <c r="D246" s="1">
        <v>237</v>
      </c>
      <c r="E246" s="2">
        <f t="shared" si="7"/>
        <v>5.1395759999999999</v>
      </c>
      <c r="F246" s="1">
        <f t="shared" si="6"/>
        <v>0</v>
      </c>
    </row>
    <row r="247" spans="3:6" x14ac:dyDescent="0.25">
      <c r="C247" s="8">
        <v>128749</v>
      </c>
      <c r="D247" s="1">
        <v>238</v>
      </c>
      <c r="E247" s="2">
        <f t="shared" si="7"/>
        <v>5.1395759999999999</v>
      </c>
      <c r="F247" s="1">
        <f t="shared" si="6"/>
        <v>0</v>
      </c>
    </row>
    <row r="248" spans="3:6" x14ac:dyDescent="0.25">
      <c r="C248" s="8">
        <v>129114</v>
      </c>
      <c r="D248" s="1">
        <v>239</v>
      </c>
      <c r="E248" s="2">
        <f t="shared" si="7"/>
        <v>5.1395759999999999</v>
      </c>
      <c r="F248" s="1">
        <f t="shared" si="6"/>
        <v>0</v>
      </c>
    </row>
    <row r="249" spans="3:6" x14ac:dyDescent="0.25">
      <c r="C249" s="8">
        <v>129479</v>
      </c>
      <c r="D249" s="1">
        <v>240</v>
      </c>
      <c r="E249" s="2">
        <f t="shared" si="7"/>
        <v>5.1395759999999999</v>
      </c>
      <c r="F249" s="1">
        <f t="shared" si="6"/>
        <v>0</v>
      </c>
    </row>
    <row r="250" spans="3:6" x14ac:dyDescent="0.25">
      <c r="C250" s="8">
        <v>129844</v>
      </c>
      <c r="D250" s="1">
        <v>241</v>
      </c>
      <c r="E250" s="2">
        <f t="shared" si="7"/>
        <v>5.1395759999999999</v>
      </c>
      <c r="F250" s="1">
        <f t="shared" si="6"/>
        <v>0</v>
      </c>
    </row>
    <row r="251" spans="3:6" x14ac:dyDescent="0.25">
      <c r="C251" s="8">
        <v>130210</v>
      </c>
      <c r="D251" s="1">
        <v>242</v>
      </c>
      <c r="E251" s="2">
        <f t="shared" si="7"/>
        <v>5.1395759999999999</v>
      </c>
      <c r="F251" s="1">
        <f t="shared" si="6"/>
        <v>0</v>
      </c>
    </row>
    <row r="252" spans="3:6" x14ac:dyDescent="0.25">
      <c r="C252" s="8">
        <v>130575</v>
      </c>
      <c r="D252" s="1">
        <v>243</v>
      </c>
      <c r="E252" s="2">
        <f t="shared" si="7"/>
        <v>5.1395759999999999</v>
      </c>
      <c r="F252" s="1">
        <f t="shared" si="6"/>
        <v>0</v>
      </c>
    </row>
    <row r="253" spans="3:6" x14ac:dyDescent="0.25">
      <c r="C253" s="8">
        <v>130940</v>
      </c>
      <c r="D253" s="1">
        <v>244</v>
      </c>
      <c r="E253" s="2">
        <f t="shared" si="7"/>
        <v>5.1395759999999999</v>
      </c>
      <c r="F253" s="1">
        <f t="shared" si="6"/>
        <v>0</v>
      </c>
    </row>
    <row r="254" spans="3:6" x14ac:dyDescent="0.25">
      <c r="C254" s="8">
        <v>131305</v>
      </c>
      <c r="D254" s="1">
        <v>245</v>
      </c>
      <c r="E254" s="2">
        <f t="shared" si="7"/>
        <v>5.1395759999999999</v>
      </c>
      <c r="F254" s="1">
        <f t="shared" si="6"/>
        <v>0</v>
      </c>
    </row>
    <row r="255" spans="3:6" x14ac:dyDescent="0.25">
      <c r="C255" s="8">
        <v>131671</v>
      </c>
      <c r="D255" s="1">
        <v>246</v>
      </c>
      <c r="E255" s="2">
        <f t="shared" si="7"/>
        <v>5.1395759999999999</v>
      </c>
      <c r="F255" s="1">
        <f t="shared" si="6"/>
        <v>0</v>
      </c>
    </row>
    <row r="256" spans="3:6" x14ac:dyDescent="0.25">
      <c r="C256" s="8">
        <v>132036</v>
      </c>
      <c r="D256" s="1">
        <v>247</v>
      </c>
      <c r="E256" s="2">
        <f t="shared" si="7"/>
        <v>5.1395759999999999</v>
      </c>
      <c r="F256" s="1">
        <f t="shared" si="6"/>
        <v>0</v>
      </c>
    </row>
    <row r="257" spans="3:6" x14ac:dyDescent="0.25">
      <c r="C257" s="8">
        <v>132401</v>
      </c>
      <c r="D257" s="1">
        <v>248</v>
      </c>
      <c r="E257" s="2">
        <f t="shared" si="7"/>
        <v>5.1395759999999999</v>
      </c>
      <c r="F257" s="1">
        <f t="shared" si="6"/>
        <v>0</v>
      </c>
    </row>
    <row r="258" spans="3:6" x14ac:dyDescent="0.25">
      <c r="C258" s="8">
        <v>132766</v>
      </c>
      <c r="D258" s="1">
        <v>249</v>
      </c>
      <c r="E258" s="2">
        <f t="shared" si="7"/>
        <v>5.1395759999999999</v>
      </c>
      <c r="F258" s="1">
        <f t="shared" si="6"/>
        <v>0</v>
      </c>
    </row>
    <row r="259" spans="3:6" x14ac:dyDescent="0.25">
      <c r="C259" s="8">
        <v>133132</v>
      </c>
      <c r="D259" s="1">
        <v>250</v>
      </c>
      <c r="E259" s="2">
        <f t="shared" si="7"/>
        <v>5.1395759999999999</v>
      </c>
      <c r="F259" s="1">
        <f t="shared" si="6"/>
        <v>0</v>
      </c>
    </row>
    <row r="260" spans="3:6" x14ac:dyDescent="0.25">
      <c r="C260" s="8"/>
      <c r="E260" s="2"/>
    </row>
  </sheetData>
  <pageMargins left="0.7" right="0.7" top="0.75" bottom="0.75" header="0.3" footer="0.3"/>
  <pageSetup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260"/>
  <sheetViews>
    <sheetView workbookViewId="0">
      <selection activeCell="K6" sqref="K6"/>
    </sheetView>
  </sheetViews>
  <sheetFormatPr defaultRowHeight="15" x14ac:dyDescent="0.25"/>
  <cols>
    <col min="1" max="2" width="9.140625" style="1"/>
    <col min="3" max="3" width="9.7109375" style="1" bestFit="1" customWidth="1"/>
    <col min="4" max="4" width="9.140625" style="1"/>
    <col min="5" max="5" width="18.85546875" style="1" customWidth="1"/>
    <col min="6" max="7" width="9.140625" style="1"/>
    <col min="8" max="8" width="14.28515625" style="1" customWidth="1"/>
    <col min="9" max="9" width="19.28515625" style="1" customWidth="1"/>
    <col min="10" max="10" width="19" style="1" bestFit="1" customWidth="1"/>
    <col min="11" max="16384" width="9.140625" style="1"/>
  </cols>
  <sheetData>
    <row r="3" spans="3:14" x14ac:dyDescent="0.25">
      <c r="E3" s="3" t="s">
        <v>6</v>
      </c>
      <c r="F3" s="4">
        <f>K5</f>
        <v>17.829999999999998</v>
      </c>
    </row>
    <row r="4" spans="3:14" x14ac:dyDescent="0.25">
      <c r="E4" s="3" t="s">
        <v>0</v>
      </c>
      <c r="F4" s="10">
        <v>0.02</v>
      </c>
      <c r="K4" s="1" t="s">
        <v>20</v>
      </c>
    </row>
    <row r="5" spans="3:14" x14ac:dyDescent="0.25">
      <c r="E5" s="3" t="s">
        <v>1</v>
      </c>
      <c r="F5" s="10">
        <v>0.01</v>
      </c>
      <c r="J5" s="1" t="s">
        <v>12</v>
      </c>
      <c r="K5" s="2">
        <v>17.829999999999998</v>
      </c>
      <c r="L5" s="2"/>
      <c r="M5" s="2"/>
    </row>
    <row r="6" spans="3:14" x14ac:dyDescent="0.25">
      <c r="E6" s="3" t="s">
        <v>2</v>
      </c>
      <c r="F6" s="3">
        <v>3</v>
      </c>
      <c r="J6" s="1" t="s">
        <v>13</v>
      </c>
      <c r="K6" s="2">
        <v>154.05000000000001</v>
      </c>
      <c r="L6" s="2"/>
      <c r="M6" s="2"/>
    </row>
    <row r="7" spans="3:14" x14ac:dyDescent="0.25">
      <c r="E7" s="3" t="s">
        <v>4</v>
      </c>
      <c r="F7" s="3">
        <v>0.1</v>
      </c>
      <c r="J7" s="1" t="s">
        <v>11</v>
      </c>
      <c r="K7" s="2">
        <f>45557/940</f>
        <v>48.464893617021275</v>
      </c>
      <c r="L7" s="2"/>
      <c r="M7" s="2"/>
    </row>
    <row r="8" spans="3:14" x14ac:dyDescent="0.25">
      <c r="J8" s="1" t="s">
        <v>15</v>
      </c>
      <c r="K8" s="1">
        <f>14869/940</f>
        <v>15.818085106382979</v>
      </c>
    </row>
    <row r="9" spans="3:14" x14ac:dyDescent="0.25">
      <c r="C9" s="1" t="s">
        <v>23</v>
      </c>
      <c r="D9" s="1" t="s">
        <v>3</v>
      </c>
      <c r="E9" s="1" t="s">
        <v>14</v>
      </c>
      <c r="F9" s="1" t="s">
        <v>5</v>
      </c>
      <c r="H9" s="1" t="s">
        <v>16</v>
      </c>
      <c r="I9" s="7">
        <f>XNPV(wacc,E10:E259,C10:C259)</f>
        <v>216.72303847991446</v>
      </c>
    </row>
    <row r="10" spans="3:14" x14ac:dyDescent="0.25">
      <c r="C10" s="8">
        <v>42552</v>
      </c>
      <c r="D10" s="1">
        <v>1</v>
      </c>
      <c r="E10" s="2">
        <f>0</f>
        <v>0</v>
      </c>
      <c r="F10" s="1">
        <f t="shared" ref="F10:F73" si="0">IF(D10&lt;=yearsinitialgrowth,firstgrowthrate,finalgrowthrate)</f>
        <v>0.02</v>
      </c>
      <c r="H10" s="1" t="s">
        <v>17</v>
      </c>
      <c r="I10" s="7">
        <f>K7</f>
        <v>48.464893617021275</v>
      </c>
    </row>
    <row r="11" spans="3:14" x14ac:dyDescent="0.25">
      <c r="C11" s="8">
        <v>42643</v>
      </c>
      <c r="D11" s="1">
        <v>2</v>
      </c>
      <c r="E11" s="2">
        <f>(Lastyearcashflow)*(1+F10)*0.5</f>
        <v>9.0932999999999993</v>
      </c>
      <c r="F11" s="1">
        <f t="shared" si="0"/>
        <v>0.02</v>
      </c>
      <c r="H11" s="1" t="s">
        <v>18</v>
      </c>
      <c r="I11" s="2">
        <f>K8</f>
        <v>15.818085106382979</v>
      </c>
    </row>
    <row r="12" spans="3:14" x14ac:dyDescent="0.25">
      <c r="C12" s="8">
        <v>42917</v>
      </c>
      <c r="D12" s="1">
        <v>3</v>
      </c>
      <c r="E12" s="2">
        <f>2*E11*(1+F11)</f>
        <v>18.550331999999997</v>
      </c>
      <c r="F12" s="1">
        <f t="shared" si="0"/>
        <v>0.02</v>
      </c>
      <c r="H12" s="1" t="s">
        <v>19</v>
      </c>
      <c r="I12" s="9">
        <f>I9-I10-+I11</f>
        <v>152.44005975651021</v>
      </c>
    </row>
    <row r="13" spans="3:14" x14ac:dyDescent="0.25">
      <c r="C13" s="8">
        <v>43282</v>
      </c>
      <c r="D13" s="1">
        <v>4</v>
      </c>
      <c r="E13" s="2">
        <f>E12*(1+F12)</f>
        <v>18.921338639999998</v>
      </c>
      <c r="F13" s="1">
        <f t="shared" si="0"/>
        <v>0.01</v>
      </c>
      <c r="I13" s="7"/>
    </row>
    <row r="14" spans="3:14" x14ac:dyDescent="0.25">
      <c r="C14" s="8">
        <v>43647</v>
      </c>
      <c r="D14" s="1">
        <v>5</v>
      </c>
      <c r="E14" s="2">
        <f t="shared" ref="E14:E77" si="1">E13*(1+F13)</f>
        <v>19.110552026399997</v>
      </c>
      <c r="F14" s="1">
        <f t="shared" si="0"/>
        <v>0.01</v>
      </c>
      <c r="K14" s="2"/>
    </row>
    <row r="15" spans="3:14" x14ac:dyDescent="0.25">
      <c r="C15" s="8">
        <v>44013</v>
      </c>
      <c r="D15" s="1">
        <v>6</v>
      </c>
      <c r="E15" s="2">
        <f t="shared" si="1"/>
        <v>19.301657546663996</v>
      </c>
      <c r="F15" s="1">
        <f t="shared" si="0"/>
        <v>0.01</v>
      </c>
      <c r="K15" s="2"/>
      <c r="N15" s="2"/>
    </row>
    <row r="16" spans="3:14" x14ac:dyDescent="0.25">
      <c r="C16" s="8">
        <v>44378</v>
      </c>
      <c r="D16" s="1">
        <v>7</v>
      </c>
      <c r="E16" s="2">
        <f t="shared" si="1"/>
        <v>19.494674122130636</v>
      </c>
      <c r="F16" s="1">
        <f t="shared" si="0"/>
        <v>0.01</v>
      </c>
      <c r="K16" s="2"/>
      <c r="N16" s="2"/>
    </row>
    <row r="17" spans="3:14" x14ac:dyDescent="0.25">
      <c r="C17" s="8">
        <v>44743</v>
      </c>
      <c r="D17" s="1">
        <v>8</v>
      </c>
      <c r="E17" s="2">
        <f t="shared" si="1"/>
        <v>19.689620863351944</v>
      </c>
      <c r="F17" s="1">
        <f t="shared" si="0"/>
        <v>0.01</v>
      </c>
      <c r="N17" s="2"/>
    </row>
    <row r="18" spans="3:14" x14ac:dyDescent="0.25">
      <c r="C18" s="8">
        <v>45108</v>
      </c>
      <c r="D18" s="1">
        <v>9</v>
      </c>
      <c r="E18" s="2">
        <f t="shared" si="1"/>
        <v>19.886517071985462</v>
      </c>
      <c r="F18" s="1">
        <f t="shared" si="0"/>
        <v>0.01</v>
      </c>
    </row>
    <row r="19" spans="3:14" x14ac:dyDescent="0.25">
      <c r="C19" s="8">
        <v>45474</v>
      </c>
      <c r="D19" s="1">
        <v>10</v>
      </c>
      <c r="E19" s="2">
        <f t="shared" si="1"/>
        <v>20.085382242705318</v>
      </c>
      <c r="F19" s="1">
        <f t="shared" si="0"/>
        <v>0.01</v>
      </c>
    </row>
    <row r="20" spans="3:14" x14ac:dyDescent="0.25">
      <c r="C20" s="8">
        <v>45839</v>
      </c>
      <c r="D20" s="1">
        <v>11</v>
      </c>
      <c r="E20" s="2">
        <f t="shared" si="1"/>
        <v>20.286236065132371</v>
      </c>
      <c r="F20" s="1">
        <f t="shared" si="0"/>
        <v>0.01</v>
      </c>
    </row>
    <row r="21" spans="3:14" x14ac:dyDescent="0.25">
      <c r="C21" s="8">
        <v>46204</v>
      </c>
      <c r="D21" s="1">
        <v>12</v>
      </c>
      <c r="E21" s="2">
        <f t="shared" si="1"/>
        <v>20.489098425783695</v>
      </c>
      <c r="F21" s="1">
        <f t="shared" si="0"/>
        <v>0.01</v>
      </c>
    </row>
    <row r="22" spans="3:14" x14ac:dyDescent="0.25">
      <c r="C22" s="8">
        <v>46569</v>
      </c>
      <c r="D22" s="1">
        <v>13</v>
      </c>
      <c r="E22" s="2">
        <f t="shared" si="1"/>
        <v>20.693989410041532</v>
      </c>
      <c r="F22" s="1">
        <f t="shared" si="0"/>
        <v>0.01</v>
      </c>
      <c r="K22" s="2"/>
      <c r="N22" s="2"/>
    </row>
    <row r="23" spans="3:14" x14ac:dyDescent="0.25">
      <c r="C23" s="8">
        <v>46935</v>
      </c>
      <c r="D23" s="1">
        <v>14</v>
      </c>
      <c r="E23" s="2">
        <f t="shared" si="1"/>
        <v>20.900929304141947</v>
      </c>
      <c r="F23" s="1">
        <f t="shared" si="0"/>
        <v>0.01</v>
      </c>
      <c r="K23" s="2"/>
      <c r="N23" s="2"/>
    </row>
    <row r="24" spans="3:14" x14ac:dyDescent="0.25">
      <c r="C24" s="8">
        <v>47300</v>
      </c>
      <c r="D24" s="1">
        <v>15</v>
      </c>
      <c r="E24" s="2">
        <f t="shared" si="1"/>
        <v>21.109938597183366</v>
      </c>
      <c r="F24" s="1">
        <f t="shared" si="0"/>
        <v>0.01</v>
      </c>
      <c r="K24" s="2"/>
      <c r="N24" s="2"/>
    </row>
    <row r="25" spans="3:14" x14ac:dyDescent="0.25">
      <c r="C25" s="8">
        <v>47665</v>
      </c>
      <c r="D25" s="1">
        <v>16</v>
      </c>
      <c r="E25" s="2">
        <f t="shared" si="1"/>
        <v>21.3210379831552</v>
      </c>
      <c r="F25" s="1">
        <f t="shared" si="0"/>
        <v>0.01</v>
      </c>
    </row>
    <row r="26" spans="3:14" x14ac:dyDescent="0.25">
      <c r="C26" s="8">
        <v>48030</v>
      </c>
      <c r="D26" s="1">
        <v>17</v>
      </c>
      <c r="E26" s="2">
        <f t="shared" si="1"/>
        <v>21.534248362986752</v>
      </c>
      <c r="F26" s="1">
        <f t="shared" si="0"/>
        <v>0.01</v>
      </c>
    </row>
    <row r="27" spans="3:14" x14ac:dyDescent="0.25">
      <c r="C27" s="8">
        <v>48396</v>
      </c>
      <c r="D27" s="1">
        <v>18</v>
      </c>
      <c r="E27" s="2">
        <f t="shared" si="1"/>
        <v>21.74959084661662</v>
      </c>
      <c r="F27" s="1">
        <f t="shared" si="0"/>
        <v>0.01</v>
      </c>
    </row>
    <row r="28" spans="3:14" x14ac:dyDescent="0.25">
      <c r="C28" s="8">
        <v>48761</v>
      </c>
      <c r="D28" s="1">
        <v>19</v>
      </c>
      <c r="E28" s="2">
        <f t="shared" si="1"/>
        <v>21.967086755082786</v>
      </c>
      <c r="F28" s="1">
        <f t="shared" si="0"/>
        <v>0.01</v>
      </c>
      <c r="N28" s="2"/>
    </row>
    <row r="29" spans="3:14" x14ac:dyDescent="0.25">
      <c r="C29" s="8">
        <v>49126</v>
      </c>
      <c r="D29" s="1">
        <v>20</v>
      </c>
      <c r="E29" s="2">
        <f t="shared" si="1"/>
        <v>22.186757622633614</v>
      </c>
      <c r="F29" s="1">
        <f t="shared" si="0"/>
        <v>0.01</v>
      </c>
      <c r="K29" s="2"/>
      <c r="N29" s="2"/>
    </row>
    <row r="30" spans="3:14" x14ac:dyDescent="0.25">
      <c r="C30" s="8">
        <v>49491</v>
      </c>
      <c r="D30" s="1">
        <v>21</v>
      </c>
      <c r="E30" s="2">
        <f t="shared" si="1"/>
        <v>22.408625198859951</v>
      </c>
      <c r="F30" s="1">
        <f t="shared" si="0"/>
        <v>0.01</v>
      </c>
      <c r="K30" s="2"/>
      <c r="N30" s="2"/>
    </row>
    <row r="31" spans="3:14" x14ac:dyDescent="0.25">
      <c r="C31" s="8">
        <v>49857</v>
      </c>
      <c r="D31" s="1">
        <v>22</v>
      </c>
      <c r="E31" s="2">
        <f t="shared" si="1"/>
        <v>22.63271145084855</v>
      </c>
      <c r="F31" s="1">
        <f t="shared" si="0"/>
        <v>0.01</v>
      </c>
      <c r="K31" s="2"/>
    </row>
    <row r="32" spans="3:14" x14ac:dyDescent="0.25">
      <c r="C32" s="8">
        <v>50222</v>
      </c>
      <c r="D32" s="1">
        <v>23</v>
      </c>
      <c r="E32" s="2">
        <f t="shared" si="1"/>
        <v>22.859038565357036</v>
      </c>
      <c r="F32" s="1">
        <f t="shared" si="0"/>
        <v>0.01</v>
      </c>
    </row>
    <row r="33" spans="3:6" x14ac:dyDescent="0.25">
      <c r="C33" s="8">
        <v>50587</v>
      </c>
      <c r="D33" s="1">
        <v>24</v>
      </c>
      <c r="E33" s="2">
        <f t="shared" si="1"/>
        <v>23.087628951010608</v>
      </c>
      <c r="F33" s="1">
        <f t="shared" si="0"/>
        <v>0.01</v>
      </c>
    </row>
    <row r="34" spans="3:6" x14ac:dyDescent="0.25">
      <c r="C34" s="8">
        <v>50952</v>
      </c>
      <c r="D34" s="1">
        <v>25</v>
      </c>
      <c r="E34" s="2">
        <f t="shared" si="1"/>
        <v>23.318505240520714</v>
      </c>
      <c r="F34" s="1">
        <f t="shared" si="0"/>
        <v>0.01</v>
      </c>
    </row>
    <row r="35" spans="3:6" x14ac:dyDescent="0.25">
      <c r="C35" s="8">
        <v>51318</v>
      </c>
      <c r="D35" s="1">
        <v>26</v>
      </c>
      <c r="E35" s="2">
        <f t="shared" si="1"/>
        <v>23.551690292925922</v>
      </c>
      <c r="F35" s="1">
        <f t="shared" si="0"/>
        <v>0.01</v>
      </c>
    </row>
    <row r="36" spans="3:6" x14ac:dyDescent="0.25">
      <c r="C36" s="8">
        <v>51683</v>
      </c>
      <c r="D36" s="1">
        <v>27</v>
      </c>
      <c r="E36" s="2">
        <f t="shared" si="1"/>
        <v>23.787207195855181</v>
      </c>
      <c r="F36" s="1">
        <f t="shared" si="0"/>
        <v>0.01</v>
      </c>
    </row>
    <row r="37" spans="3:6" x14ac:dyDescent="0.25">
      <c r="C37" s="8">
        <v>52048</v>
      </c>
      <c r="D37" s="1">
        <v>28</v>
      </c>
      <c r="E37" s="2">
        <f t="shared" si="1"/>
        <v>24.025079267813734</v>
      </c>
      <c r="F37" s="1">
        <f t="shared" si="0"/>
        <v>0.01</v>
      </c>
    </row>
    <row r="38" spans="3:6" x14ac:dyDescent="0.25">
      <c r="C38" s="8">
        <v>52413</v>
      </c>
      <c r="D38" s="1">
        <v>29</v>
      </c>
      <c r="E38" s="2">
        <f t="shared" si="1"/>
        <v>24.26533006049187</v>
      </c>
      <c r="F38" s="1">
        <f t="shared" si="0"/>
        <v>0.01</v>
      </c>
    </row>
    <row r="39" spans="3:6" x14ac:dyDescent="0.25">
      <c r="C39" s="8">
        <v>52779</v>
      </c>
      <c r="D39" s="1">
        <v>30</v>
      </c>
      <c r="E39" s="2">
        <f t="shared" si="1"/>
        <v>24.507983361096787</v>
      </c>
      <c r="F39" s="1">
        <f t="shared" si="0"/>
        <v>0.01</v>
      </c>
    </row>
    <row r="40" spans="3:6" x14ac:dyDescent="0.25">
      <c r="C40" s="8">
        <v>53144</v>
      </c>
      <c r="D40" s="1">
        <v>31</v>
      </c>
      <c r="E40" s="2">
        <f t="shared" si="1"/>
        <v>24.753063194707757</v>
      </c>
      <c r="F40" s="1">
        <f t="shared" si="0"/>
        <v>0.01</v>
      </c>
    </row>
    <row r="41" spans="3:6" x14ac:dyDescent="0.25">
      <c r="C41" s="8">
        <v>53509</v>
      </c>
      <c r="D41" s="1">
        <v>32</v>
      </c>
      <c r="E41" s="2">
        <f t="shared" si="1"/>
        <v>25.000593826654836</v>
      </c>
      <c r="F41" s="1">
        <f t="shared" si="0"/>
        <v>0.01</v>
      </c>
    </row>
    <row r="42" spans="3:6" x14ac:dyDescent="0.25">
      <c r="C42" s="8">
        <v>53874</v>
      </c>
      <c r="D42" s="1">
        <v>33</v>
      </c>
      <c r="E42" s="2">
        <f t="shared" si="1"/>
        <v>25.250599764921382</v>
      </c>
      <c r="F42" s="1">
        <f t="shared" si="0"/>
        <v>0.01</v>
      </c>
    </row>
    <row r="43" spans="3:6" x14ac:dyDescent="0.25">
      <c r="C43" s="8">
        <v>54240</v>
      </c>
      <c r="D43" s="1">
        <v>34</v>
      </c>
      <c r="E43" s="2">
        <f t="shared" si="1"/>
        <v>25.503105762570595</v>
      </c>
      <c r="F43" s="1">
        <f t="shared" si="0"/>
        <v>0.01</v>
      </c>
    </row>
    <row r="44" spans="3:6" x14ac:dyDescent="0.25">
      <c r="C44" s="8">
        <v>54605</v>
      </c>
      <c r="D44" s="1">
        <v>35</v>
      </c>
      <c r="E44" s="2">
        <f t="shared" si="1"/>
        <v>25.758136820196302</v>
      </c>
      <c r="F44" s="1">
        <f t="shared" si="0"/>
        <v>0.01</v>
      </c>
    </row>
    <row r="45" spans="3:6" x14ac:dyDescent="0.25">
      <c r="C45" s="8">
        <v>54970</v>
      </c>
      <c r="D45" s="1">
        <v>36</v>
      </c>
      <c r="E45" s="2">
        <f t="shared" si="1"/>
        <v>26.015718188398267</v>
      </c>
      <c r="F45" s="1">
        <f t="shared" si="0"/>
        <v>0.01</v>
      </c>
    </row>
    <row r="46" spans="3:6" x14ac:dyDescent="0.25">
      <c r="C46" s="8">
        <v>55335</v>
      </c>
      <c r="D46" s="1">
        <v>37</v>
      </c>
      <c r="E46" s="2">
        <f t="shared" si="1"/>
        <v>26.27587537028225</v>
      </c>
      <c r="F46" s="1">
        <f t="shared" si="0"/>
        <v>0.01</v>
      </c>
    </row>
    <row r="47" spans="3:6" x14ac:dyDescent="0.25">
      <c r="C47" s="8">
        <v>55701</v>
      </c>
      <c r="D47" s="1">
        <v>38</v>
      </c>
      <c r="E47" s="2">
        <f t="shared" si="1"/>
        <v>26.538634123985073</v>
      </c>
      <c r="F47" s="1">
        <f t="shared" si="0"/>
        <v>0.01</v>
      </c>
    </row>
    <row r="48" spans="3:6" x14ac:dyDescent="0.25">
      <c r="C48" s="8">
        <v>56066</v>
      </c>
      <c r="D48" s="1">
        <v>39</v>
      </c>
      <c r="E48" s="2">
        <f t="shared" si="1"/>
        <v>26.804020465224923</v>
      </c>
      <c r="F48" s="1">
        <f t="shared" si="0"/>
        <v>0.01</v>
      </c>
    </row>
    <row r="49" spans="3:6" x14ac:dyDescent="0.25">
      <c r="C49" s="8">
        <v>56431</v>
      </c>
      <c r="D49" s="1">
        <v>40</v>
      </c>
      <c r="E49" s="2">
        <f t="shared" si="1"/>
        <v>27.072060669877171</v>
      </c>
      <c r="F49" s="1">
        <f t="shared" si="0"/>
        <v>0.01</v>
      </c>
    </row>
    <row r="50" spans="3:6" x14ac:dyDescent="0.25">
      <c r="C50" s="8">
        <v>56796</v>
      </c>
      <c r="D50" s="1">
        <v>41</v>
      </c>
      <c r="E50" s="2">
        <f t="shared" si="1"/>
        <v>27.342781276575941</v>
      </c>
      <c r="F50" s="1">
        <f t="shared" si="0"/>
        <v>0.01</v>
      </c>
    </row>
    <row r="51" spans="3:6" x14ac:dyDescent="0.25">
      <c r="C51" s="8">
        <v>57162</v>
      </c>
      <c r="D51" s="1">
        <v>42</v>
      </c>
      <c r="E51" s="2">
        <f t="shared" si="1"/>
        <v>27.616209089341702</v>
      </c>
      <c r="F51" s="1">
        <f t="shared" si="0"/>
        <v>0.01</v>
      </c>
    </row>
    <row r="52" spans="3:6" x14ac:dyDescent="0.25">
      <c r="C52" s="8">
        <v>57527</v>
      </c>
      <c r="D52" s="1">
        <v>43</v>
      </c>
      <c r="E52" s="2">
        <f t="shared" si="1"/>
        <v>27.89237118023512</v>
      </c>
      <c r="F52" s="1">
        <f t="shared" si="0"/>
        <v>0.01</v>
      </c>
    </row>
    <row r="53" spans="3:6" x14ac:dyDescent="0.25">
      <c r="C53" s="8">
        <v>57892</v>
      </c>
      <c r="D53" s="1">
        <v>44</v>
      </c>
      <c r="E53" s="2">
        <f t="shared" si="1"/>
        <v>28.171294892037473</v>
      </c>
      <c r="F53" s="1">
        <f t="shared" si="0"/>
        <v>0.01</v>
      </c>
    </row>
    <row r="54" spans="3:6" x14ac:dyDescent="0.25">
      <c r="C54" s="8">
        <v>58257</v>
      </c>
      <c r="D54" s="1">
        <v>45</v>
      </c>
      <c r="E54" s="2">
        <f t="shared" si="1"/>
        <v>28.453007840957849</v>
      </c>
      <c r="F54" s="1">
        <f t="shared" si="0"/>
        <v>0.01</v>
      </c>
    </row>
    <row r="55" spans="3:6" x14ac:dyDescent="0.25">
      <c r="C55" s="8">
        <v>58623</v>
      </c>
      <c r="D55" s="1">
        <v>46</v>
      </c>
      <c r="E55" s="2">
        <f t="shared" si="1"/>
        <v>28.737537919367426</v>
      </c>
      <c r="F55" s="1">
        <f t="shared" si="0"/>
        <v>0.01</v>
      </c>
    </row>
    <row r="56" spans="3:6" x14ac:dyDescent="0.25">
      <c r="C56" s="8">
        <v>58988</v>
      </c>
      <c r="D56" s="1">
        <v>47</v>
      </c>
      <c r="E56" s="2">
        <f t="shared" si="1"/>
        <v>29.024913298561099</v>
      </c>
      <c r="F56" s="1">
        <f t="shared" si="0"/>
        <v>0.01</v>
      </c>
    </row>
    <row r="57" spans="3:6" x14ac:dyDescent="0.25">
      <c r="C57" s="8">
        <v>59353</v>
      </c>
      <c r="D57" s="1">
        <v>48</v>
      </c>
      <c r="E57" s="2">
        <f t="shared" si="1"/>
        <v>29.31516243154671</v>
      </c>
      <c r="F57" s="1">
        <f t="shared" si="0"/>
        <v>0.01</v>
      </c>
    </row>
    <row r="58" spans="3:6" x14ac:dyDescent="0.25">
      <c r="C58" s="8">
        <v>59718</v>
      </c>
      <c r="D58" s="1">
        <v>49</v>
      </c>
      <c r="E58" s="2">
        <f t="shared" si="1"/>
        <v>29.608314055862177</v>
      </c>
      <c r="F58" s="1">
        <f t="shared" si="0"/>
        <v>0.01</v>
      </c>
    </row>
    <row r="59" spans="3:6" x14ac:dyDescent="0.25">
      <c r="C59" s="8">
        <v>60084</v>
      </c>
      <c r="D59" s="1">
        <v>50</v>
      </c>
      <c r="E59" s="2">
        <f t="shared" si="1"/>
        <v>29.904397196420799</v>
      </c>
      <c r="F59" s="1">
        <f t="shared" si="0"/>
        <v>0.01</v>
      </c>
    </row>
    <row r="60" spans="3:6" x14ac:dyDescent="0.25">
      <c r="C60" s="8">
        <v>60449</v>
      </c>
      <c r="D60" s="1">
        <v>51</v>
      </c>
      <c r="E60" s="2">
        <f t="shared" si="1"/>
        <v>30.203441168385009</v>
      </c>
      <c r="F60" s="1">
        <f t="shared" si="0"/>
        <v>0.01</v>
      </c>
    </row>
    <row r="61" spans="3:6" x14ac:dyDescent="0.25">
      <c r="C61" s="8">
        <v>60814</v>
      </c>
      <c r="D61" s="1">
        <v>52</v>
      </c>
      <c r="E61" s="2">
        <f t="shared" si="1"/>
        <v>30.505475580068858</v>
      </c>
      <c r="F61" s="1">
        <f t="shared" si="0"/>
        <v>0.01</v>
      </c>
    </row>
    <row r="62" spans="3:6" x14ac:dyDescent="0.25">
      <c r="C62" s="8">
        <v>61179</v>
      </c>
      <c r="D62" s="1">
        <v>53</v>
      </c>
      <c r="E62" s="2">
        <f t="shared" si="1"/>
        <v>30.810530335869547</v>
      </c>
      <c r="F62" s="1">
        <f t="shared" si="0"/>
        <v>0.01</v>
      </c>
    </row>
    <row r="63" spans="3:6" x14ac:dyDescent="0.25">
      <c r="C63" s="8">
        <v>61545</v>
      </c>
      <c r="D63" s="1">
        <v>54</v>
      </c>
      <c r="E63" s="2">
        <f t="shared" si="1"/>
        <v>31.118635639228241</v>
      </c>
      <c r="F63" s="1">
        <f t="shared" si="0"/>
        <v>0.01</v>
      </c>
    </row>
    <row r="64" spans="3:6" x14ac:dyDescent="0.25">
      <c r="C64" s="8">
        <v>61910</v>
      </c>
      <c r="D64" s="1">
        <v>55</v>
      </c>
      <c r="E64" s="2">
        <f t="shared" si="1"/>
        <v>31.429821995620525</v>
      </c>
      <c r="F64" s="1">
        <f t="shared" si="0"/>
        <v>0.01</v>
      </c>
    </row>
    <row r="65" spans="3:6" x14ac:dyDescent="0.25">
      <c r="C65" s="8">
        <v>62275</v>
      </c>
      <c r="D65" s="1">
        <v>56</v>
      </c>
      <c r="E65" s="2">
        <f t="shared" si="1"/>
        <v>31.744120215576732</v>
      </c>
      <c r="F65" s="1">
        <f t="shared" si="0"/>
        <v>0.01</v>
      </c>
    </row>
    <row r="66" spans="3:6" x14ac:dyDescent="0.25">
      <c r="C66" s="8">
        <v>62640</v>
      </c>
      <c r="D66" s="1">
        <v>57</v>
      </c>
      <c r="E66" s="2">
        <f t="shared" si="1"/>
        <v>32.061561417732499</v>
      </c>
      <c r="F66" s="1">
        <f t="shared" si="0"/>
        <v>0.01</v>
      </c>
    </row>
    <row r="67" spans="3:6" x14ac:dyDescent="0.25">
      <c r="C67" s="8">
        <v>63006</v>
      </c>
      <c r="D67" s="1">
        <v>58</v>
      </c>
      <c r="E67" s="2">
        <f t="shared" si="1"/>
        <v>32.382177031909826</v>
      </c>
      <c r="F67" s="1">
        <f t="shared" si="0"/>
        <v>0.01</v>
      </c>
    </row>
    <row r="68" spans="3:6" x14ac:dyDescent="0.25">
      <c r="C68" s="8">
        <v>63371</v>
      </c>
      <c r="D68" s="1">
        <v>59</v>
      </c>
      <c r="E68" s="2">
        <f t="shared" si="1"/>
        <v>32.705998802228926</v>
      </c>
      <c r="F68" s="1">
        <f t="shared" si="0"/>
        <v>0.01</v>
      </c>
    </row>
    <row r="69" spans="3:6" x14ac:dyDescent="0.25">
      <c r="C69" s="8">
        <v>63736</v>
      </c>
      <c r="D69" s="1">
        <v>60</v>
      </c>
      <c r="E69" s="2">
        <f t="shared" si="1"/>
        <v>33.033058790251218</v>
      </c>
      <c r="F69" s="1">
        <f t="shared" si="0"/>
        <v>0.01</v>
      </c>
    </row>
    <row r="70" spans="3:6" x14ac:dyDescent="0.25">
      <c r="C70" s="8">
        <v>64101</v>
      </c>
      <c r="D70" s="1">
        <v>61</v>
      </c>
      <c r="E70" s="2">
        <f t="shared" si="1"/>
        <v>33.363389378153734</v>
      </c>
      <c r="F70" s="1">
        <f t="shared" si="0"/>
        <v>0.01</v>
      </c>
    </row>
    <row r="71" spans="3:6" x14ac:dyDescent="0.25">
      <c r="C71" s="8">
        <v>64467</v>
      </c>
      <c r="D71" s="1">
        <v>62</v>
      </c>
      <c r="E71" s="2">
        <f t="shared" si="1"/>
        <v>33.697023271935272</v>
      </c>
      <c r="F71" s="1">
        <f t="shared" si="0"/>
        <v>0.01</v>
      </c>
    </row>
    <row r="72" spans="3:6" x14ac:dyDescent="0.25">
      <c r="C72" s="8">
        <v>64832</v>
      </c>
      <c r="D72" s="1">
        <v>63</v>
      </c>
      <c r="E72" s="2">
        <f t="shared" si="1"/>
        <v>34.033993504654624</v>
      </c>
      <c r="F72" s="1">
        <f t="shared" si="0"/>
        <v>0.01</v>
      </c>
    </row>
    <row r="73" spans="3:6" x14ac:dyDescent="0.25">
      <c r="C73" s="8">
        <v>65197</v>
      </c>
      <c r="D73" s="1">
        <v>64</v>
      </c>
      <c r="E73" s="2">
        <f t="shared" si="1"/>
        <v>34.374333439701168</v>
      </c>
      <c r="F73" s="1">
        <f t="shared" si="0"/>
        <v>0.01</v>
      </c>
    </row>
    <row r="74" spans="3:6" x14ac:dyDescent="0.25">
      <c r="C74" s="8">
        <v>65562</v>
      </c>
      <c r="D74" s="1">
        <v>65</v>
      </c>
      <c r="E74" s="2">
        <f t="shared" si="1"/>
        <v>34.718076774098179</v>
      </c>
      <c r="F74" s="1">
        <f t="shared" ref="F74:F137" si="2">IF(D74&lt;=yearsinitialgrowth,firstgrowthrate,finalgrowthrate)</f>
        <v>0.01</v>
      </c>
    </row>
    <row r="75" spans="3:6" x14ac:dyDescent="0.25">
      <c r="C75" s="8">
        <v>65928</v>
      </c>
      <c r="D75" s="1">
        <v>66</v>
      </c>
      <c r="E75" s="2">
        <f t="shared" si="1"/>
        <v>35.065257541839159</v>
      </c>
      <c r="F75" s="1">
        <f t="shared" si="2"/>
        <v>0.01</v>
      </c>
    </row>
    <row r="76" spans="3:6" x14ac:dyDescent="0.25">
      <c r="C76" s="8">
        <v>66293</v>
      </c>
      <c r="D76" s="1">
        <v>67</v>
      </c>
      <c r="E76" s="2">
        <f t="shared" si="1"/>
        <v>35.415910117257553</v>
      </c>
      <c r="F76" s="1">
        <f t="shared" si="2"/>
        <v>0.01</v>
      </c>
    </row>
    <row r="77" spans="3:6" x14ac:dyDescent="0.25">
      <c r="C77" s="8">
        <v>66658</v>
      </c>
      <c r="D77" s="1">
        <v>68</v>
      </c>
      <c r="E77" s="2">
        <f t="shared" si="1"/>
        <v>35.77006921843013</v>
      </c>
      <c r="F77" s="1">
        <f t="shared" si="2"/>
        <v>0.01</v>
      </c>
    </row>
    <row r="78" spans="3:6" x14ac:dyDescent="0.25">
      <c r="C78" s="8">
        <v>67023</v>
      </c>
      <c r="D78" s="1">
        <v>69</v>
      </c>
      <c r="E78" s="2">
        <f t="shared" ref="E78:E141" si="3">E77*(1+F77)</f>
        <v>36.127769910614433</v>
      </c>
      <c r="F78" s="1">
        <f t="shared" si="2"/>
        <v>0.01</v>
      </c>
    </row>
    <row r="79" spans="3:6" x14ac:dyDescent="0.25">
      <c r="C79" s="8">
        <v>67389</v>
      </c>
      <c r="D79" s="1">
        <v>70</v>
      </c>
      <c r="E79" s="2">
        <f t="shared" si="3"/>
        <v>36.489047609720579</v>
      </c>
      <c r="F79" s="1">
        <f t="shared" si="2"/>
        <v>0.01</v>
      </c>
    </row>
    <row r="80" spans="3:6" x14ac:dyDescent="0.25">
      <c r="C80" s="8">
        <v>67754</v>
      </c>
      <c r="D80" s="1">
        <v>71</v>
      </c>
      <c r="E80" s="2">
        <f t="shared" si="3"/>
        <v>36.853938085817788</v>
      </c>
      <c r="F80" s="1">
        <f t="shared" si="2"/>
        <v>0.01</v>
      </c>
    </row>
    <row r="81" spans="3:6" x14ac:dyDescent="0.25">
      <c r="C81" s="8">
        <v>68119</v>
      </c>
      <c r="D81" s="1">
        <v>72</v>
      </c>
      <c r="E81" s="2">
        <f t="shared" si="3"/>
        <v>37.222477466675969</v>
      </c>
      <c r="F81" s="1">
        <f t="shared" si="2"/>
        <v>0.01</v>
      </c>
    </row>
    <row r="82" spans="3:6" x14ac:dyDescent="0.25">
      <c r="C82" s="8">
        <v>68484</v>
      </c>
      <c r="D82" s="1">
        <v>73</v>
      </c>
      <c r="E82" s="2">
        <f t="shared" si="3"/>
        <v>37.594702241342731</v>
      </c>
      <c r="F82" s="1">
        <f t="shared" si="2"/>
        <v>0.01</v>
      </c>
    </row>
    <row r="83" spans="3:6" x14ac:dyDescent="0.25">
      <c r="C83" s="8">
        <v>68850</v>
      </c>
      <c r="D83" s="1">
        <v>74</v>
      </c>
      <c r="E83" s="2">
        <f t="shared" si="3"/>
        <v>37.970649263756158</v>
      </c>
      <c r="F83" s="1">
        <f t="shared" si="2"/>
        <v>0.01</v>
      </c>
    </row>
    <row r="84" spans="3:6" x14ac:dyDescent="0.25">
      <c r="C84" s="8">
        <v>69215</v>
      </c>
      <c r="D84" s="1">
        <v>75</v>
      </c>
      <c r="E84" s="2">
        <f t="shared" si="3"/>
        <v>38.350355756393718</v>
      </c>
      <c r="F84" s="1">
        <f t="shared" si="2"/>
        <v>0.01</v>
      </c>
    </row>
    <row r="85" spans="3:6" x14ac:dyDescent="0.25">
      <c r="C85" s="8">
        <v>69580</v>
      </c>
      <c r="D85" s="1">
        <v>76</v>
      </c>
      <c r="E85" s="2">
        <f t="shared" si="3"/>
        <v>38.733859313957659</v>
      </c>
      <c r="F85" s="1">
        <f t="shared" si="2"/>
        <v>0.01</v>
      </c>
    </row>
    <row r="86" spans="3:6" x14ac:dyDescent="0.25">
      <c r="C86" s="8">
        <v>69945</v>
      </c>
      <c r="D86" s="1">
        <v>77</v>
      </c>
      <c r="E86" s="2">
        <f t="shared" si="3"/>
        <v>39.121197907097233</v>
      </c>
      <c r="F86" s="1">
        <f t="shared" si="2"/>
        <v>0.01</v>
      </c>
    </row>
    <row r="87" spans="3:6" x14ac:dyDescent="0.25">
      <c r="C87" s="8">
        <v>70311</v>
      </c>
      <c r="D87" s="1">
        <v>78</v>
      </c>
      <c r="E87" s="2">
        <f t="shared" si="3"/>
        <v>39.512409886168207</v>
      </c>
      <c r="F87" s="1">
        <f t="shared" si="2"/>
        <v>0.01</v>
      </c>
    </row>
    <row r="88" spans="3:6" x14ac:dyDescent="0.25">
      <c r="C88" s="8">
        <v>70676</v>
      </c>
      <c r="D88" s="1">
        <v>79</v>
      </c>
      <c r="E88" s="2">
        <f t="shared" si="3"/>
        <v>39.907533985029886</v>
      </c>
      <c r="F88" s="1">
        <f t="shared" si="2"/>
        <v>0.01</v>
      </c>
    </row>
    <row r="89" spans="3:6" x14ac:dyDescent="0.25">
      <c r="C89" s="8">
        <v>71041</v>
      </c>
      <c r="D89" s="1">
        <v>80</v>
      </c>
      <c r="E89" s="2">
        <f t="shared" si="3"/>
        <v>40.306609324880185</v>
      </c>
      <c r="F89" s="1">
        <f t="shared" si="2"/>
        <v>0.01</v>
      </c>
    </row>
    <row r="90" spans="3:6" x14ac:dyDescent="0.25">
      <c r="C90" s="8">
        <v>71406</v>
      </c>
      <c r="D90" s="1">
        <v>81</v>
      </c>
      <c r="E90" s="2">
        <f t="shared" si="3"/>
        <v>40.709675418128988</v>
      </c>
      <c r="F90" s="1">
        <f t="shared" si="2"/>
        <v>0.01</v>
      </c>
    </row>
    <row r="91" spans="3:6" x14ac:dyDescent="0.25">
      <c r="C91" s="8">
        <v>71772</v>
      </c>
      <c r="D91" s="1">
        <v>82</v>
      </c>
      <c r="E91" s="2">
        <f t="shared" si="3"/>
        <v>41.116772172310277</v>
      </c>
      <c r="F91" s="1">
        <f t="shared" si="2"/>
        <v>0.01</v>
      </c>
    </row>
    <row r="92" spans="3:6" x14ac:dyDescent="0.25">
      <c r="C92" s="8">
        <v>72137</v>
      </c>
      <c r="D92" s="1">
        <v>83</v>
      </c>
      <c r="E92" s="2">
        <f t="shared" si="3"/>
        <v>41.527939894033381</v>
      </c>
      <c r="F92" s="1">
        <f t="shared" si="2"/>
        <v>0.01</v>
      </c>
    </row>
    <row r="93" spans="3:6" x14ac:dyDescent="0.25">
      <c r="C93" s="8">
        <v>72502</v>
      </c>
      <c r="D93" s="1">
        <v>84</v>
      </c>
      <c r="E93" s="2">
        <f t="shared" si="3"/>
        <v>41.943219292973716</v>
      </c>
      <c r="F93" s="1">
        <f t="shared" si="2"/>
        <v>0.01</v>
      </c>
    </row>
    <row r="94" spans="3:6" x14ac:dyDescent="0.25">
      <c r="C94" s="8">
        <v>72867</v>
      </c>
      <c r="D94" s="1">
        <v>85</v>
      </c>
      <c r="E94" s="2">
        <f t="shared" si="3"/>
        <v>42.362651485903456</v>
      </c>
      <c r="F94" s="1">
        <f t="shared" si="2"/>
        <v>0.01</v>
      </c>
    </row>
    <row r="95" spans="3:6" x14ac:dyDescent="0.25">
      <c r="C95" s="8">
        <v>73232</v>
      </c>
      <c r="D95" s="1">
        <v>86</v>
      </c>
      <c r="E95" s="2">
        <f t="shared" si="3"/>
        <v>42.786278000762493</v>
      </c>
      <c r="F95" s="1">
        <f t="shared" si="2"/>
        <v>0.01</v>
      </c>
    </row>
    <row r="96" spans="3:6" x14ac:dyDescent="0.25">
      <c r="C96" s="8">
        <v>73597</v>
      </c>
      <c r="D96" s="1">
        <v>87</v>
      </c>
      <c r="E96" s="2">
        <f t="shared" si="3"/>
        <v>43.214140780770116</v>
      </c>
      <c r="F96" s="1">
        <f t="shared" si="2"/>
        <v>0.01</v>
      </c>
    </row>
    <row r="97" spans="3:6" x14ac:dyDescent="0.25">
      <c r="C97" s="8">
        <v>73962</v>
      </c>
      <c r="D97" s="1">
        <v>88</v>
      </c>
      <c r="E97" s="2">
        <f t="shared" si="3"/>
        <v>43.646282188577814</v>
      </c>
      <c r="F97" s="1">
        <f t="shared" si="2"/>
        <v>0.01</v>
      </c>
    </row>
    <row r="98" spans="3:6" x14ac:dyDescent="0.25">
      <c r="C98" s="8">
        <v>74327</v>
      </c>
      <c r="D98" s="1">
        <v>89</v>
      </c>
      <c r="E98" s="2">
        <f t="shared" si="3"/>
        <v>44.08274501046359</v>
      </c>
      <c r="F98" s="1">
        <f t="shared" si="2"/>
        <v>0.01</v>
      </c>
    </row>
    <row r="99" spans="3:6" x14ac:dyDescent="0.25">
      <c r="C99" s="8">
        <v>74693</v>
      </c>
      <c r="D99" s="1">
        <v>90</v>
      </c>
      <c r="E99" s="2">
        <f t="shared" si="3"/>
        <v>44.523572460568225</v>
      </c>
      <c r="F99" s="1">
        <f t="shared" si="2"/>
        <v>0.01</v>
      </c>
    </row>
    <row r="100" spans="3:6" x14ac:dyDescent="0.25">
      <c r="C100" s="8">
        <v>75058</v>
      </c>
      <c r="D100" s="1">
        <v>91</v>
      </c>
      <c r="E100" s="2">
        <f t="shared" si="3"/>
        <v>44.968808185173906</v>
      </c>
      <c r="F100" s="1">
        <f t="shared" si="2"/>
        <v>0.01</v>
      </c>
    </row>
    <row r="101" spans="3:6" x14ac:dyDescent="0.25">
      <c r="C101" s="8">
        <v>75423</v>
      </c>
      <c r="D101" s="1">
        <v>92</v>
      </c>
      <c r="E101" s="2">
        <f t="shared" si="3"/>
        <v>45.418496267025645</v>
      </c>
      <c r="F101" s="1">
        <f t="shared" si="2"/>
        <v>0.01</v>
      </c>
    </row>
    <row r="102" spans="3:6" x14ac:dyDescent="0.25">
      <c r="C102" s="8">
        <v>75788</v>
      </c>
      <c r="D102" s="1">
        <v>93</v>
      </c>
      <c r="E102" s="2">
        <f t="shared" si="3"/>
        <v>45.8726812296959</v>
      </c>
      <c r="F102" s="1">
        <f t="shared" si="2"/>
        <v>0.01</v>
      </c>
    </row>
    <row r="103" spans="3:6" x14ac:dyDescent="0.25">
      <c r="C103" s="8">
        <v>76154</v>
      </c>
      <c r="D103" s="1">
        <v>94</v>
      </c>
      <c r="E103" s="2">
        <f t="shared" si="3"/>
        <v>46.331408041992859</v>
      </c>
      <c r="F103" s="1">
        <f t="shared" si="2"/>
        <v>0.01</v>
      </c>
    </row>
    <row r="104" spans="3:6" x14ac:dyDescent="0.25">
      <c r="C104" s="8">
        <v>76519</v>
      </c>
      <c r="D104" s="1">
        <v>95</v>
      </c>
      <c r="E104" s="2">
        <f t="shared" si="3"/>
        <v>46.794722122412786</v>
      </c>
      <c r="F104" s="1">
        <f t="shared" si="2"/>
        <v>0.01</v>
      </c>
    </row>
    <row r="105" spans="3:6" x14ac:dyDescent="0.25">
      <c r="C105" s="8">
        <v>76884</v>
      </c>
      <c r="D105" s="1">
        <v>96</v>
      </c>
      <c r="E105" s="2">
        <f t="shared" si="3"/>
        <v>47.262669343636915</v>
      </c>
      <c r="F105" s="1">
        <f t="shared" si="2"/>
        <v>0.01</v>
      </c>
    </row>
    <row r="106" spans="3:6" x14ac:dyDescent="0.25">
      <c r="C106" s="8">
        <v>77249</v>
      </c>
      <c r="D106" s="1">
        <v>97</v>
      </c>
      <c r="E106" s="2">
        <f t="shared" si="3"/>
        <v>47.735296037073283</v>
      </c>
      <c r="F106" s="1">
        <f t="shared" si="2"/>
        <v>0.01</v>
      </c>
    </row>
    <row r="107" spans="3:6" x14ac:dyDescent="0.25">
      <c r="C107" s="8">
        <v>77615</v>
      </c>
      <c r="D107" s="1">
        <v>98</v>
      </c>
      <c r="E107" s="2">
        <f t="shared" si="3"/>
        <v>48.212648997444013</v>
      </c>
      <c r="F107" s="1">
        <f t="shared" si="2"/>
        <v>0.01</v>
      </c>
    </row>
    <row r="108" spans="3:6" x14ac:dyDescent="0.25">
      <c r="C108" s="8">
        <v>77980</v>
      </c>
      <c r="D108" s="1">
        <v>99</v>
      </c>
      <c r="E108" s="2">
        <f t="shared" si="3"/>
        <v>48.694775487418454</v>
      </c>
      <c r="F108" s="1">
        <f t="shared" si="2"/>
        <v>0.01</v>
      </c>
    </row>
    <row r="109" spans="3:6" x14ac:dyDescent="0.25">
      <c r="C109" s="8">
        <v>78345</v>
      </c>
      <c r="D109" s="1">
        <v>100</v>
      </c>
      <c r="E109" s="2">
        <f t="shared" si="3"/>
        <v>49.181723242292641</v>
      </c>
      <c r="F109" s="1">
        <f t="shared" si="2"/>
        <v>0.01</v>
      </c>
    </row>
    <row r="110" spans="3:6" x14ac:dyDescent="0.25">
      <c r="C110" s="8">
        <v>78710</v>
      </c>
      <c r="D110" s="1">
        <v>101</v>
      </c>
      <c r="E110" s="2">
        <f t="shared" si="3"/>
        <v>49.673540474715566</v>
      </c>
      <c r="F110" s="1">
        <f t="shared" si="2"/>
        <v>0.01</v>
      </c>
    </row>
    <row r="111" spans="3:6" x14ac:dyDescent="0.25">
      <c r="C111" s="8">
        <v>79076</v>
      </c>
      <c r="D111" s="1">
        <v>102</v>
      </c>
      <c r="E111" s="2">
        <f t="shared" si="3"/>
        <v>50.170275879462721</v>
      </c>
      <c r="F111" s="1">
        <f t="shared" si="2"/>
        <v>0.01</v>
      </c>
    </row>
    <row r="112" spans="3:6" x14ac:dyDescent="0.25">
      <c r="C112" s="8">
        <v>79441</v>
      </c>
      <c r="D112" s="1">
        <v>103</v>
      </c>
      <c r="E112" s="2">
        <f t="shared" si="3"/>
        <v>50.67197863825735</v>
      </c>
      <c r="F112" s="1">
        <f t="shared" si="2"/>
        <v>0.01</v>
      </c>
    </row>
    <row r="113" spans="3:6" x14ac:dyDescent="0.25">
      <c r="C113" s="8">
        <v>79806</v>
      </c>
      <c r="D113" s="1">
        <v>104</v>
      </c>
      <c r="E113" s="2">
        <f t="shared" si="3"/>
        <v>51.178698424639926</v>
      </c>
      <c r="F113" s="1">
        <f t="shared" si="2"/>
        <v>0.01</v>
      </c>
    </row>
    <row r="114" spans="3:6" x14ac:dyDescent="0.25">
      <c r="C114" s="8">
        <v>80171</v>
      </c>
      <c r="D114" s="1">
        <v>105</v>
      </c>
      <c r="E114" s="2">
        <f t="shared" si="3"/>
        <v>51.690485408886325</v>
      </c>
      <c r="F114" s="1">
        <f t="shared" si="2"/>
        <v>0.01</v>
      </c>
    </row>
    <row r="115" spans="3:6" x14ac:dyDescent="0.25">
      <c r="C115" s="8">
        <v>80537</v>
      </c>
      <c r="D115" s="1">
        <v>106</v>
      </c>
      <c r="E115" s="2">
        <f t="shared" si="3"/>
        <v>52.207390262975188</v>
      </c>
      <c r="F115" s="1">
        <f t="shared" si="2"/>
        <v>0.01</v>
      </c>
    </row>
    <row r="116" spans="3:6" x14ac:dyDescent="0.25">
      <c r="C116" s="8">
        <v>80902</v>
      </c>
      <c r="D116" s="1">
        <v>107</v>
      </c>
      <c r="E116" s="2">
        <f t="shared" si="3"/>
        <v>52.729464165604938</v>
      </c>
      <c r="F116" s="1">
        <f t="shared" si="2"/>
        <v>0.01</v>
      </c>
    </row>
    <row r="117" spans="3:6" x14ac:dyDescent="0.25">
      <c r="C117" s="8">
        <v>81267</v>
      </c>
      <c r="D117" s="1">
        <v>108</v>
      </c>
      <c r="E117" s="2">
        <f t="shared" si="3"/>
        <v>53.256758807260987</v>
      </c>
      <c r="F117" s="1">
        <f t="shared" si="2"/>
        <v>0.01</v>
      </c>
    </row>
    <row r="118" spans="3:6" x14ac:dyDescent="0.25">
      <c r="C118" s="8">
        <v>81632</v>
      </c>
      <c r="D118" s="1">
        <v>109</v>
      </c>
      <c r="E118" s="2">
        <f t="shared" si="3"/>
        <v>53.789326395333596</v>
      </c>
      <c r="F118" s="1">
        <f t="shared" si="2"/>
        <v>0.01</v>
      </c>
    </row>
    <row r="119" spans="3:6" x14ac:dyDescent="0.25">
      <c r="C119" s="8">
        <v>81998</v>
      </c>
      <c r="D119" s="1">
        <v>110</v>
      </c>
      <c r="E119" s="2">
        <f t="shared" si="3"/>
        <v>54.327219659286932</v>
      </c>
      <c r="F119" s="1">
        <f t="shared" si="2"/>
        <v>0.01</v>
      </c>
    </row>
    <row r="120" spans="3:6" x14ac:dyDescent="0.25">
      <c r="C120" s="8">
        <v>82363</v>
      </c>
      <c r="D120" s="1">
        <v>111</v>
      </c>
      <c r="E120" s="2">
        <f t="shared" si="3"/>
        <v>54.870491855879798</v>
      </c>
      <c r="F120" s="1">
        <f t="shared" si="2"/>
        <v>0.01</v>
      </c>
    </row>
    <row r="121" spans="3:6" x14ac:dyDescent="0.25">
      <c r="C121" s="8">
        <v>82728</v>
      </c>
      <c r="D121" s="1">
        <v>112</v>
      </c>
      <c r="E121" s="2">
        <f t="shared" si="3"/>
        <v>55.419196774438596</v>
      </c>
      <c r="F121" s="1">
        <f t="shared" si="2"/>
        <v>0.01</v>
      </c>
    </row>
    <row r="122" spans="3:6" x14ac:dyDescent="0.25">
      <c r="C122" s="8">
        <v>83093</v>
      </c>
      <c r="D122" s="1">
        <v>113</v>
      </c>
      <c r="E122" s="2">
        <f t="shared" si="3"/>
        <v>55.973388742182983</v>
      </c>
      <c r="F122" s="1">
        <f t="shared" si="2"/>
        <v>0.01</v>
      </c>
    </row>
    <row r="123" spans="3:6" x14ac:dyDescent="0.25">
      <c r="C123" s="8">
        <v>83459</v>
      </c>
      <c r="D123" s="1">
        <v>114</v>
      </c>
      <c r="E123" s="2">
        <f t="shared" si="3"/>
        <v>56.533122629604811</v>
      </c>
      <c r="F123" s="1">
        <f t="shared" si="2"/>
        <v>0.01</v>
      </c>
    </row>
    <row r="124" spans="3:6" x14ac:dyDescent="0.25">
      <c r="C124" s="8">
        <v>83824</v>
      </c>
      <c r="D124" s="1">
        <v>115</v>
      </c>
      <c r="E124" s="2">
        <f t="shared" si="3"/>
        <v>57.098453855900857</v>
      </c>
      <c r="F124" s="1">
        <f t="shared" si="2"/>
        <v>0.01</v>
      </c>
    </row>
    <row r="125" spans="3:6" x14ac:dyDescent="0.25">
      <c r="C125" s="8">
        <v>84189</v>
      </c>
      <c r="D125" s="1">
        <v>116</v>
      </c>
      <c r="E125" s="2">
        <f t="shared" si="3"/>
        <v>57.669438394459867</v>
      </c>
      <c r="F125" s="1">
        <f t="shared" si="2"/>
        <v>0.01</v>
      </c>
    </row>
    <row r="126" spans="3:6" x14ac:dyDescent="0.25">
      <c r="C126" s="8">
        <v>84554</v>
      </c>
      <c r="D126" s="1">
        <v>117</v>
      </c>
      <c r="E126" s="2">
        <f t="shared" si="3"/>
        <v>58.246132778404466</v>
      </c>
      <c r="F126" s="1">
        <f t="shared" si="2"/>
        <v>0.01</v>
      </c>
    </row>
    <row r="127" spans="3:6" x14ac:dyDescent="0.25">
      <c r="C127" s="8">
        <v>84920</v>
      </c>
      <c r="D127" s="1">
        <v>118</v>
      </c>
      <c r="E127" s="2">
        <f t="shared" si="3"/>
        <v>58.828594106188511</v>
      </c>
      <c r="F127" s="1">
        <f t="shared" si="2"/>
        <v>0.01</v>
      </c>
    </row>
    <row r="128" spans="3:6" x14ac:dyDescent="0.25">
      <c r="C128" s="8">
        <v>85285</v>
      </c>
      <c r="D128" s="1">
        <v>119</v>
      </c>
      <c r="E128" s="2">
        <f t="shared" si="3"/>
        <v>59.416880047250395</v>
      </c>
      <c r="F128" s="1">
        <f t="shared" si="2"/>
        <v>0.01</v>
      </c>
    </row>
    <row r="129" spans="3:6" x14ac:dyDescent="0.25">
      <c r="C129" s="8">
        <v>85650</v>
      </c>
      <c r="D129" s="1">
        <v>120</v>
      </c>
      <c r="E129" s="2">
        <f t="shared" si="3"/>
        <v>60.011048847722897</v>
      </c>
      <c r="F129" s="1">
        <f t="shared" si="2"/>
        <v>0.01</v>
      </c>
    </row>
    <row r="130" spans="3:6" x14ac:dyDescent="0.25">
      <c r="C130" s="8">
        <v>86015</v>
      </c>
      <c r="D130" s="1">
        <v>121</v>
      </c>
      <c r="E130" s="2">
        <f t="shared" si="3"/>
        <v>60.611159336200124</v>
      </c>
      <c r="F130" s="1">
        <f t="shared" si="2"/>
        <v>0.01</v>
      </c>
    </row>
    <row r="131" spans="3:6" x14ac:dyDescent="0.25">
      <c r="C131" s="8">
        <v>86381</v>
      </c>
      <c r="D131" s="1">
        <v>122</v>
      </c>
      <c r="E131" s="2">
        <f t="shared" si="3"/>
        <v>61.217270929562126</v>
      </c>
      <c r="F131" s="1">
        <f t="shared" si="2"/>
        <v>0.01</v>
      </c>
    </row>
    <row r="132" spans="3:6" x14ac:dyDescent="0.25">
      <c r="C132" s="8">
        <v>86746</v>
      </c>
      <c r="D132" s="1">
        <v>123</v>
      </c>
      <c r="E132" s="2">
        <f t="shared" si="3"/>
        <v>61.829443638857747</v>
      </c>
      <c r="F132" s="1">
        <f t="shared" si="2"/>
        <v>0.01</v>
      </c>
    </row>
    <row r="133" spans="3:6" x14ac:dyDescent="0.25">
      <c r="C133" s="8">
        <v>87111</v>
      </c>
      <c r="D133" s="1">
        <v>124</v>
      </c>
      <c r="E133" s="2">
        <f t="shared" si="3"/>
        <v>62.447738075246328</v>
      </c>
      <c r="F133" s="1">
        <f t="shared" si="2"/>
        <v>0.01</v>
      </c>
    </row>
    <row r="134" spans="3:6" x14ac:dyDescent="0.25">
      <c r="C134" s="8">
        <v>87476</v>
      </c>
      <c r="D134" s="1">
        <v>125</v>
      </c>
      <c r="E134" s="2">
        <f t="shared" si="3"/>
        <v>63.072215455998794</v>
      </c>
      <c r="F134" s="1">
        <f t="shared" si="2"/>
        <v>0.01</v>
      </c>
    </row>
    <row r="135" spans="3:6" x14ac:dyDescent="0.25">
      <c r="C135" s="8">
        <v>87842</v>
      </c>
      <c r="D135" s="1">
        <v>126</v>
      </c>
      <c r="E135" s="2">
        <f t="shared" si="3"/>
        <v>63.702937610558784</v>
      </c>
      <c r="F135" s="1">
        <f t="shared" si="2"/>
        <v>0.01</v>
      </c>
    </row>
    <row r="136" spans="3:6" x14ac:dyDescent="0.25">
      <c r="C136" s="8">
        <v>88207</v>
      </c>
      <c r="D136" s="1">
        <v>127</v>
      </c>
      <c r="E136" s="2">
        <f t="shared" si="3"/>
        <v>64.339966986664379</v>
      </c>
      <c r="F136" s="1">
        <f t="shared" si="2"/>
        <v>0.01</v>
      </c>
    </row>
    <row r="137" spans="3:6" x14ac:dyDescent="0.25">
      <c r="C137" s="8">
        <v>88572</v>
      </c>
      <c r="D137" s="1">
        <v>128</v>
      </c>
      <c r="E137" s="2">
        <f t="shared" si="3"/>
        <v>64.983366656531018</v>
      </c>
      <c r="F137" s="1">
        <f t="shared" si="2"/>
        <v>0.01</v>
      </c>
    </row>
    <row r="138" spans="3:6" x14ac:dyDescent="0.25">
      <c r="C138" s="8">
        <v>88937</v>
      </c>
      <c r="D138" s="1">
        <v>129</v>
      </c>
      <c r="E138" s="2">
        <f t="shared" si="3"/>
        <v>65.633200323096332</v>
      </c>
      <c r="F138" s="1">
        <f t="shared" ref="F138:F201" si="4">IF(D138&lt;=yearsinitialgrowth,firstgrowthrate,finalgrowthrate)</f>
        <v>0.01</v>
      </c>
    </row>
    <row r="139" spans="3:6" x14ac:dyDescent="0.25">
      <c r="C139" s="8">
        <v>89303</v>
      </c>
      <c r="D139" s="1">
        <v>130</v>
      </c>
      <c r="E139" s="2">
        <f t="shared" si="3"/>
        <v>66.28953232632729</v>
      </c>
      <c r="F139" s="1">
        <f t="shared" si="4"/>
        <v>0.01</v>
      </c>
    </row>
    <row r="140" spans="3:6" x14ac:dyDescent="0.25">
      <c r="C140" s="8">
        <v>89668</v>
      </c>
      <c r="D140" s="1">
        <v>131</v>
      </c>
      <c r="E140" s="2">
        <f t="shared" si="3"/>
        <v>66.952427649590561</v>
      </c>
      <c r="F140" s="1">
        <f t="shared" si="4"/>
        <v>0.01</v>
      </c>
    </row>
    <row r="141" spans="3:6" x14ac:dyDescent="0.25">
      <c r="C141" s="8">
        <v>90033</v>
      </c>
      <c r="D141" s="1">
        <v>132</v>
      </c>
      <c r="E141" s="2">
        <f t="shared" si="3"/>
        <v>67.621951926086467</v>
      </c>
      <c r="F141" s="1">
        <f t="shared" si="4"/>
        <v>0.01</v>
      </c>
    </row>
    <row r="142" spans="3:6" x14ac:dyDescent="0.25">
      <c r="C142" s="8">
        <v>90398</v>
      </c>
      <c r="D142" s="1">
        <v>133</v>
      </c>
      <c r="E142" s="2">
        <f t="shared" ref="E142:E205" si="5">E141*(1+F141)</f>
        <v>68.298171445347336</v>
      </c>
      <c r="F142" s="1">
        <f t="shared" si="4"/>
        <v>0.01</v>
      </c>
    </row>
    <row r="143" spans="3:6" x14ac:dyDescent="0.25">
      <c r="C143" s="8">
        <v>90764</v>
      </c>
      <c r="D143" s="1">
        <v>134</v>
      </c>
      <c r="E143" s="2">
        <f t="shared" si="5"/>
        <v>68.981153159800812</v>
      </c>
      <c r="F143" s="1">
        <f t="shared" si="4"/>
        <v>0.01</v>
      </c>
    </row>
    <row r="144" spans="3:6" x14ac:dyDescent="0.25">
      <c r="C144" s="8">
        <v>91129</v>
      </c>
      <c r="D144" s="1">
        <v>135</v>
      </c>
      <c r="E144" s="2">
        <f t="shared" si="5"/>
        <v>69.670964691398822</v>
      </c>
      <c r="F144" s="1">
        <f t="shared" si="4"/>
        <v>0.01</v>
      </c>
    </row>
    <row r="145" spans="3:6" x14ac:dyDescent="0.25">
      <c r="C145" s="8">
        <v>91494</v>
      </c>
      <c r="D145" s="1">
        <v>136</v>
      </c>
      <c r="E145" s="2">
        <f t="shared" si="5"/>
        <v>70.36767433831281</v>
      </c>
      <c r="F145" s="1">
        <f t="shared" si="4"/>
        <v>0.01</v>
      </c>
    </row>
    <row r="146" spans="3:6" x14ac:dyDescent="0.25">
      <c r="C146" s="8">
        <v>91859</v>
      </c>
      <c r="D146" s="1">
        <v>137</v>
      </c>
      <c r="E146" s="2">
        <f t="shared" si="5"/>
        <v>71.071351081695937</v>
      </c>
      <c r="F146" s="1">
        <f t="shared" si="4"/>
        <v>0.01</v>
      </c>
    </row>
    <row r="147" spans="3:6" x14ac:dyDescent="0.25">
      <c r="C147" s="8">
        <v>92225</v>
      </c>
      <c r="D147" s="1">
        <v>138</v>
      </c>
      <c r="E147" s="2">
        <f t="shared" si="5"/>
        <v>71.782064592512896</v>
      </c>
      <c r="F147" s="1">
        <f t="shared" si="4"/>
        <v>0.01</v>
      </c>
    </row>
    <row r="148" spans="3:6" x14ac:dyDescent="0.25">
      <c r="C148" s="8">
        <v>92590</v>
      </c>
      <c r="D148" s="1">
        <v>139</v>
      </c>
      <c r="E148" s="2">
        <f t="shared" si="5"/>
        <v>72.499885238438026</v>
      </c>
      <c r="F148" s="1">
        <f t="shared" si="4"/>
        <v>0.01</v>
      </c>
    </row>
    <row r="149" spans="3:6" x14ac:dyDescent="0.25">
      <c r="C149" s="8">
        <v>92955</v>
      </c>
      <c r="D149" s="1">
        <v>140</v>
      </c>
      <c r="E149" s="2">
        <f t="shared" si="5"/>
        <v>73.2248840908224</v>
      </c>
      <c r="F149" s="1">
        <f t="shared" si="4"/>
        <v>0.01</v>
      </c>
    </row>
    <row r="150" spans="3:6" x14ac:dyDescent="0.25">
      <c r="C150" s="8">
        <v>93320</v>
      </c>
      <c r="D150" s="1">
        <v>141</v>
      </c>
      <c r="E150" s="2">
        <f t="shared" si="5"/>
        <v>73.957132931730627</v>
      </c>
      <c r="F150" s="1">
        <f t="shared" si="4"/>
        <v>0.01</v>
      </c>
    </row>
    <row r="151" spans="3:6" x14ac:dyDescent="0.25">
      <c r="C151" s="8">
        <v>93686</v>
      </c>
      <c r="D151" s="1">
        <v>142</v>
      </c>
      <c r="E151" s="2">
        <f t="shared" si="5"/>
        <v>74.696704261047927</v>
      </c>
      <c r="F151" s="1">
        <f t="shared" si="4"/>
        <v>0.01</v>
      </c>
    </row>
    <row r="152" spans="3:6" x14ac:dyDescent="0.25">
      <c r="C152" s="8">
        <v>94051</v>
      </c>
      <c r="D152" s="1">
        <v>143</v>
      </c>
      <c r="E152" s="2">
        <f t="shared" si="5"/>
        <v>75.443671303658405</v>
      </c>
      <c r="F152" s="1">
        <f t="shared" si="4"/>
        <v>0.01</v>
      </c>
    </row>
    <row r="153" spans="3:6" x14ac:dyDescent="0.25">
      <c r="C153" s="8">
        <v>94416</v>
      </c>
      <c r="D153" s="1">
        <v>144</v>
      </c>
      <c r="E153" s="2">
        <f t="shared" si="5"/>
        <v>76.198108016694988</v>
      </c>
      <c r="F153" s="1">
        <f t="shared" si="4"/>
        <v>0.01</v>
      </c>
    </row>
    <row r="154" spans="3:6" x14ac:dyDescent="0.25">
      <c r="C154" s="8">
        <v>94781</v>
      </c>
      <c r="D154" s="1">
        <v>145</v>
      </c>
      <c r="E154" s="2">
        <f t="shared" si="5"/>
        <v>76.960089096861935</v>
      </c>
      <c r="F154" s="1">
        <f t="shared" si="4"/>
        <v>0.01</v>
      </c>
    </row>
    <row r="155" spans="3:6" x14ac:dyDescent="0.25">
      <c r="C155" s="8">
        <v>95147</v>
      </c>
      <c r="D155" s="1">
        <v>146</v>
      </c>
      <c r="E155" s="2">
        <f t="shared" si="5"/>
        <v>77.729689987830554</v>
      </c>
      <c r="F155" s="1">
        <f t="shared" si="4"/>
        <v>0.01</v>
      </c>
    </row>
    <row r="156" spans="3:6" x14ac:dyDescent="0.25">
      <c r="C156" s="8">
        <v>95512</v>
      </c>
      <c r="D156" s="1">
        <v>147</v>
      </c>
      <c r="E156" s="2">
        <f t="shared" si="5"/>
        <v>78.506986887708862</v>
      </c>
      <c r="F156" s="1">
        <f t="shared" si="4"/>
        <v>0.01</v>
      </c>
    </row>
    <row r="157" spans="3:6" x14ac:dyDescent="0.25">
      <c r="C157" s="8">
        <v>95877</v>
      </c>
      <c r="D157" s="1">
        <v>148</v>
      </c>
      <c r="E157" s="2">
        <f t="shared" si="5"/>
        <v>79.29205675658595</v>
      </c>
      <c r="F157" s="1">
        <f t="shared" si="4"/>
        <v>0.01</v>
      </c>
    </row>
    <row r="158" spans="3:6" x14ac:dyDescent="0.25">
      <c r="C158" s="8">
        <v>96242</v>
      </c>
      <c r="D158" s="1">
        <v>149</v>
      </c>
      <c r="E158" s="2">
        <f t="shared" si="5"/>
        <v>80.084977324151808</v>
      </c>
      <c r="F158" s="1">
        <f t="shared" si="4"/>
        <v>0.01</v>
      </c>
    </row>
    <row r="159" spans="3:6" x14ac:dyDescent="0.25">
      <c r="C159" s="8">
        <v>96608</v>
      </c>
      <c r="D159" s="1">
        <v>150</v>
      </c>
      <c r="E159" s="2">
        <f t="shared" si="5"/>
        <v>80.885827097393332</v>
      </c>
      <c r="F159" s="1">
        <f t="shared" si="4"/>
        <v>0.01</v>
      </c>
    </row>
    <row r="160" spans="3:6" x14ac:dyDescent="0.25">
      <c r="C160" s="8">
        <v>96973</v>
      </c>
      <c r="D160" s="1">
        <v>151</v>
      </c>
      <c r="E160" s="2">
        <f t="shared" si="5"/>
        <v>81.69468536836726</v>
      </c>
      <c r="F160" s="1">
        <f t="shared" si="4"/>
        <v>0.01</v>
      </c>
    </row>
    <row r="161" spans="3:6" x14ac:dyDescent="0.25">
      <c r="C161" s="8">
        <v>97338</v>
      </c>
      <c r="D161" s="1">
        <v>152</v>
      </c>
      <c r="E161" s="2">
        <f t="shared" si="5"/>
        <v>82.511632222050935</v>
      </c>
      <c r="F161" s="1">
        <f t="shared" si="4"/>
        <v>0.01</v>
      </c>
    </row>
    <row r="162" spans="3:6" x14ac:dyDescent="0.25">
      <c r="C162" s="8">
        <v>97703</v>
      </c>
      <c r="D162" s="1">
        <v>153</v>
      </c>
      <c r="E162" s="2">
        <f t="shared" si="5"/>
        <v>83.336748544271444</v>
      </c>
      <c r="F162" s="1">
        <f t="shared" si="4"/>
        <v>0.01</v>
      </c>
    </row>
    <row r="163" spans="3:6" x14ac:dyDescent="0.25">
      <c r="C163" s="8">
        <v>98069</v>
      </c>
      <c r="D163" s="1">
        <v>154</v>
      </c>
      <c r="E163" s="2">
        <f t="shared" si="5"/>
        <v>84.170116029714166</v>
      </c>
      <c r="F163" s="1">
        <f t="shared" si="4"/>
        <v>0.01</v>
      </c>
    </row>
    <row r="164" spans="3:6" x14ac:dyDescent="0.25">
      <c r="C164" s="8">
        <v>98434</v>
      </c>
      <c r="D164" s="1">
        <v>155</v>
      </c>
      <c r="E164" s="2">
        <f t="shared" si="5"/>
        <v>85.011817190011314</v>
      </c>
      <c r="F164" s="1">
        <f t="shared" si="4"/>
        <v>0.01</v>
      </c>
    </row>
    <row r="165" spans="3:6" x14ac:dyDescent="0.25">
      <c r="C165" s="8">
        <v>98799</v>
      </c>
      <c r="D165" s="1">
        <v>156</v>
      </c>
      <c r="E165" s="2">
        <f t="shared" si="5"/>
        <v>85.861935361911435</v>
      </c>
      <c r="F165" s="1">
        <f t="shared" si="4"/>
        <v>0.01</v>
      </c>
    </row>
    <row r="166" spans="3:6" x14ac:dyDescent="0.25">
      <c r="C166" s="8">
        <v>99164</v>
      </c>
      <c r="D166" s="1">
        <v>157</v>
      </c>
      <c r="E166" s="2">
        <f t="shared" si="5"/>
        <v>86.720554715530554</v>
      </c>
      <c r="F166" s="1">
        <f t="shared" si="4"/>
        <v>0.01</v>
      </c>
    </row>
    <row r="167" spans="3:6" x14ac:dyDescent="0.25">
      <c r="C167" s="8">
        <v>99530</v>
      </c>
      <c r="D167" s="1">
        <v>158</v>
      </c>
      <c r="E167" s="2">
        <f t="shared" si="5"/>
        <v>87.587760262685862</v>
      </c>
      <c r="F167" s="1">
        <f t="shared" si="4"/>
        <v>0.01</v>
      </c>
    </row>
    <row r="168" spans="3:6" x14ac:dyDescent="0.25">
      <c r="C168" s="8">
        <v>99895</v>
      </c>
      <c r="D168" s="1">
        <v>159</v>
      </c>
      <c r="E168" s="2">
        <f t="shared" si="5"/>
        <v>88.46363786531272</v>
      </c>
      <c r="F168" s="1">
        <f t="shared" si="4"/>
        <v>0.01</v>
      </c>
    </row>
    <row r="169" spans="3:6" x14ac:dyDescent="0.25">
      <c r="C169" s="8">
        <v>100260</v>
      </c>
      <c r="D169" s="1">
        <v>160</v>
      </c>
      <c r="E169" s="2">
        <f t="shared" si="5"/>
        <v>89.348274243965847</v>
      </c>
      <c r="F169" s="1">
        <f t="shared" si="4"/>
        <v>0.01</v>
      </c>
    </row>
    <row r="170" spans="3:6" x14ac:dyDescent="0.25">
      <c r="C170" s="8">
        <v>100625</v>
      </c>
      <c r="D170" s="1">
        <v>161</v>
      </c>
      <c r="E170" s="2">
        <f t="shared" si="5"/>
        <v>90.241756986405505</v>
      </c>
      <c r="F170" s="1">
        <f t="shared" si="4"/>
        <v>0.01</v>
      </c>
    </row>
    <row r="171" spans="3:6" x14ac:dyDescent="0.25">
      <c r="C171" s="8">
        <v>100991</v>
      </c>
      <c r="D171" s="1">
        <v>162</v>
      </c>
      <c r="E171" s="2">
        <f t="shared" si="5"/>
        <v>91.144174556269562</v>
      </c>
      <c r="F171" s="1">
        <f t="shared" si="4"/>
        <v>0.01</v>
      </c>
    </row>
    <row r="172" spans="3:6" x14ac:dyDescent="0.25">
      <c r="C172" s="8">
        <v>101356</v>
      </c>
      <c r="D172" s="1">
        <v>163</v>
      </c>
      <c r="E172" s="2">
        <f t="shared" si="5"/>
        <v>92.055616301832259</v>
      </c>
      <c r="F172" s="1">
        <f t="shared" si="4"/>
        <v>0.01</v>
      </c>
    </row>
    <row r="173" spans="3:6" x14ac:dyDescent="0.25">
      <c r="C173" s="8">
        <v>101721</v>
      </c>
      <c r="D173" s="1">
        <v>164</v>
      </c>
      <c r="E173" s="2">
        <f t="shared" si="5"/>
        <v>92.976172464850578</v>
      </c>
      <c r="F173" s="1">
        <f t="shared" si="4"/>
        <v>0.01</v>
      </c>
    </row>
    <row r="174" spans="3:6" x14ac:dyDescent="0.25">
      <c r="C174" s="8">
        <v>102086</v>
      </c>
      <c r="D174" s="1">
        <v>165</v>
      </c>
      <c r="E174" s="2">
        <f t="shared" si="5"/>
        <v>93.905934189499078</v>
      </c>
      <c r="F174" s="1">
        <f t="shared" si="4"/>
        <v>0.01</v>
      </c>
    </row>
    <row r="175" spans="3:6" x14ac:dyDescent="0.25">
      <c r="C175" s="8">
        <v>102452</v>
      </c>
      <c r="D175" s="1">
        <v>166</v>
      </c>
      <c r="E175" s="2">
        <f t="shared" si="5"/>
        <v>94.844993531394067</v>
      </c>
      <c r="F175" s="1">
        <f t="shared" si="4"/>
        <v>0.01</v>
      </c>
    </row>
    <row r="176" spans="3:6" x14ac:dyDescent="0.25">
      <c r="C176" s="8">
        <v>102817</v>
      </c>
      <c r="D176" s="1">
        <v>167</v>
      </c>
      <c r="E176" s="2">
        <f t="shared" si="5"/>
        <v>95.793443466708013</v>
      </c>
      <c r="F176" s="1">
        <f t="shared" si="4"/>
        <v>0.01</v>
      </c>
    </row>
    <row r="177" spans="3:6" x14ac:dyDescent="0.25">
      <c r="C177" s="8">
        <v>103182</v>
      </c>
      <c r="D177" s="1">
        <v>168</v>
      </c>
      <c r="E177" s="2">
        <f t="shared" si="5"/>
        <v>96.751377901375093</v>
      </c>
      <c r="F177" s="1">
        <f t="shared" si="4"/>
        <v>0.01</v>
      </c>
    </row>
    <row r="178" spans="3:6" x14ac:dyDescent="0.25">
      <c r="C178" s="8">
        <v>103547</v>
      </c>
      <c r="D178" s="1">
        <v>169</v>
      </c>
      <c r="E178" s="2">
        <f t="shared" si="5"/>
        <v>97.71889168038885</v>
      </c>
      <c r="F178" s="1">
        <f t="shared" si="4"/>
        <v>0.01</v>
      </c>
    </row>
    <row r="179" spans="3:6" x14ac:dyDescent="0.25">
      <c r="C179" s="8">
        <v>103913</v>
      </c>
      <c r="D179" s="1">
        <v>170</v>
      </c>
      <c r="E179" s="2">
        <f t="shared" si="5"/>
        <v>98.696080597192733</v>
      </c>
      <c r="F179" s="1">
        <f t="shared" si="4"/>
        <v>0.01</v>
      </c>
    </row>
    <row r="180" spans="3:6" x14ac:dyDescent="0.25">
      <c r="C180" s="8">
        <v>104278</v>
      </c>
      <c r="D180" s="1">
        <v>171</v>
      </c>
      <c r="E180" s="2">
        <f t="shared" si="5"/>
        <v>99.683041403164665</v>
      </c>
      <c r="F180" s="1">
        <f t="shared" si="4"/>
        <v>0.01</v>
      </c>
    </row>
    <row r="181" spans="3:6" x14ac:dyDescent="0.25">
      <c r="C181" s="8">
        <v>104643</v>
      </c>
      <c r="D181" s="1">
        <v>172</v>
      </c>
      <c r="E181" s="2">
        <f t="shared" si="5"/>
        <v>100.67987181719631</v>
      </c>
      <c r="F181" s="1">
        <f t="shared" si="4"/>
        <v>0.01</v>
      </c>
    </row>
    <row r="182" spans="3:6" x14ac:dyDescent="0.25">
      <c r="C182" s="8">
        <v>105008</v>
      </c>
      <c r="D182" s="1">
        <v>173</v>
      </c>
      <c r="E182" s="2">
        <f t="shared" si="5"/>
        <v>101.68667053536828</v>
      </c>
      <c r="F182" s="1">
        <f t="shared" si="4"/>
        <v>0.01</v>
      </c>
    </row>
    <row r="183" spans="3:6" x14ac:dyDescent="0.25">
      <c r="C183" s="8">
        <v>105374</v>
      </c>
      <c r="D183" s="1">
        <v>174</v>
      </c>
      <c r="E183" s="2">
        <f t="shared" si="5"/>
        <v>102.70353724072196</v>
      </c>
      <c r="F183" s="1">
        <f t="shared" si="4"/>
        <v>0.01</v>
      </c>
    </row>
    <row r="184" spans="3:6" x14ac:dyDescent="0.25">
      <c r="C184" s="8">
        <v>105739</v>
      </c>
      <c r="D184" s="1">
        <v>175</v>
      </c>
      <c r="E184" s="2">
        <f t="shared" si="5"/>
        <v>103.73057261312918</v>
      </c>
      <c r="F184" s="1">
        <f t="shared" si="4"/>
        <v>0.01</v>
      </c>
    </row>
    <row r="185" spans="3:6" x14ac:dyDescent="0.25">
      <c r="C185" s="8">
        <v>106104</v>
      </c>
      <c r="D185" s="1">
        <v>176</v>
      </c>
      <c r="E185" s="2">
        <f t="shared" si="5"/>
        <v>104.76787833926048</v>
      </c>
      <c r="F185" s="1">
        <f t="shared" si="4"/>
        <v>0.01</v>
      </c>
    </row>
    <row r="186" spans="3:6" x14ac:dyDescent="0.25">
      <c r="C186" s="8">
        <v>106469</v>
      </c>
      <c r="D186" s="1">
        <v>177</v>
      </c>
      <c r="E186" s="2">
        <f t="shared" si="5"/>
        <v>105.81555712265309</v>
      </c>
      <c r="F186" s="1">
        <f t="shared" si="4"/>
        <v>0.01</v>
      </c>
    </row>
    <row r="187" spans="3:6" x14ac:dyDescent="0.25">
      <c r="C187" s="8">
        <v>106835</v>
      </c>
      <c r="D187" s="1">
        <v>178</v>
      </c>
      <c r="E187" s="2">
        <f t="shared" si="5"/>
        <v>106.87371269387963</v>
      </c>
      <c r="F187" s="1">
        <f t="shared" si="4"/>
        <v>0.01</v>
      </c>
    </row>
    <row r="188" spans="3:6" x14ac:dyDescent="0.25">
      <c r="C188" s="8">
        <v>107200</v>
      </c>
      <c r="D188" s="1">
        <v>179</v>
      </c>
      <c r="E188" s="2">
        <f t="shared" si="5"/>
        <v>107.94244982081842</v>
      </c>
      <c r="F188" s="1">
        <f t="shared" si="4"/>
        <v>0.01</v>
      </c>
    </row>
    <row r="189" spans="3:6" x14ac:dyDescent="0.25">
      <c r="C189" s="8">
        <v>107565</v>
      </c>
      <c r="D189" s="1">
        <v>180</v>
      </c>
      <c r="E189" s="2">
        <f t="shared" si="5"/>
        <v>109.02187431902661</v>
      </c>
      <c r="F189" s="1">
        <f t="shared" si="4"/>
        <v>0.01</v>
      </c>
    </row>
    <row r="190" spans="3:6" x14ac:dyDescent="0.25">
      <c r="C190" s="8">
        <v>107930</v>
      </c>
      <c r="D190" s="1">
        <v>181</v>
      </c>
      <c r="E190" s="2">
        <f t="shared" si="5"/>
        <v>110.11209306221687</v>
      </c>
      <c r="F190" s="1">
        <f t="shared" si="4"/>
        <v>0.01</v>
      </c>
    </row>
    <row r="191" spans="3:6" x14ac:dyDescent="0.25">
      <c r="C191" s="8">
        <v>108296</v>
      </c>
      <c r="D191" s="1">
        <v>182</v>
      </c>
      <c r="E191" s="2">
        <f t="shared" si="5"/>
        <v>111.21321399283904</v>
      </c>
      <c r="F191" s="1">
        <f t="shared" si="4"/>
        <v>0.01</v>
      </c>
    </row>
    <row r="192" spans="3:6" x14ac:dyDescent="0.25">
      <c r="C192" s="8">
        <v>108661</v>
      </c>
      <c r="D192" s="1">
        <v>183</v>
      </c>
      <c r="E192" s="2">
        <f t="shared" si="5"/>
        <v>112.32534613276744</v>
      </c>
      <c r="F192" s="1">
        <f t="shared" si="4"/>
        <v>0.01</v>
      </c>
    </row>
    <row r="193" spans="3:6" x14ac:dyDescent="0.25">
      <c r="C193" s="8">
        <v>109026</v>
      </c>
      <c r="D193" s="1">
        <v>184</v>
      </c>
      <c r="E193" s="2">
        <f t="shared" si="5"/>
        <v>113.44859959409511</v>
      </c>
      <c r="F193" s="1">
        <f t="shared" si="4"/>
        <v>0.01</v>
      </c>
    </row>
    <row r="194" spans="3:6" x14ac:dyDescent="0.25">
      <c r="C194" s="8">
        <v>109391</v>
      </c>
      <c r="D194" s="1">
        <v>185</v>
      </c>
      <c r="E194" s="2">
        <f t="shared" si="5"/>
        <v>114.58308559003606</v>
      </c>
      <c r="F194" s="1">
        <f t="shared" si="4"/>
        <v>0.01</v>
      </c>
    </row>
    <row r="195" spans="3:6" x14ac:dyDescent="0.25">
      <c r="C195" s="8">
        <v>109756</v>
      </c>
      <c r="D195" s="1">
        <v>186</v>
      </c>
      <c r="E195" s="2">
        <f t="shared" si="5"/>
        <v>115.72891644593642</v>
      </c>
      <c r="F195" s="1">
        <f t="shared" si="4"/>
        <v>0.01</v>
      </c>
    </row>
    <row r="196" spans="3:6" x14ac:dyDescent="0.25">
      <c r="C196" s="8">
        <v>110121</v>
      </c>
      <c r="D196" s="1">
        <v>187</v>
      </c>
      <c r="E196" s="2">
        <f t="shared" si="5"/>
        <v>116.88620561039579</v>
      </c>
      <c r="F196" s="1">
        <f t="shared" si="4"/>
        <v>0.01</v>
      </c>
    </row>
    <row r="197" spans="3:6" x14ac:dyDescent="0.25">
      <c r="C197" s="8">
        <v>110486</v>
      </c>
      <c r="D197" s="1">
        <v>188</v>
      </c>
      <c r="E197" s="2">
        <f t="shared" si="5"/>
        <v>118.05506766649975</v>
      </c>
      <c r="F197" s="1">
        <f t="shared" si="4"/>
        <v>0.01</v>
      </c>
    </row>
    <row r="198" spans="3:6" x14ac:dyDescent="0.25">
      <c r="C198" s="8">
        <v>110851</v>
      </c>
      <c r="D198" s="1">
        <v>189</v>
      </c>
      <c r="E198" s="2">
        <f t="shared" si="5"/>
        <v>119.23561834316475</v>
      </c>
      <c r="F198" s="1">
        <f t="shared" si="4"/>
        <v>0.01</v>
      </c>
    </row>
    <row r="199" spans="3:6" x14ac:dyDescent="0.25">
      <c r="C199" s="8">
        <v>111217</v>
      </c>
      <c r="D199" s="1">
        <v>190</v>
      </c>
      <c r="E199" s="2">
        <f t="shared" si="5"/>
        <v>120.42797452659639</v>
      </c>
      <c r="F199" s="1">
        <f t="shared" si="4"/>
        <v>0.01</v>
      </c>
    </row>
    <row r="200" spans="3:6" x14ac:dyDescent="0.25">
      <c r="C200" s="8">
        <v>111582</v>
      </c>
      <c r="D200" s="1">
        <v>191</v>
      </c>
      <c r="E200" s="2">
        <f t="shared" si="5"/>
        <v>121.63225427186235</v>
      </c>
      <c r="F200" s="1">
        <f t="shared" si="4"/>
        <v>0.01</v>
      </c>
    </row>
    <row r="201" spans="3:6" x14ac:dyDescent="0.25">
      <c r="C201" s="8">
        <v>111947</v>
      </c>
      <c r="D201" s="1">
        <v>192</v>
      </c>
      <c r="E201" s="2">
        <f t="shared" si="5"/>
        <v>122.84857681458098</v>
      </c>
      <c r="F201" s="1">
        <f t="shared" si="4"/>
        <v>0.01</v>
      </c>
    </row>
    <row r="202" spans="3:6" x14ac:dyDescent="0.25">
      <c r="C202" s="8">
        <v>112312</v>
      </c>
      <c r="D202" s="1">
        <v>193</v>
      </c>
      <c r="E202" s="2">
        <f t="shared" si="5"/>
        <v>124.0770625827268</v>
      </c>
      <c r="F202" s="1">
        <f t="shared" ref="F202:F259" si="6">IF(D202&lt;=yearsinitialgrowth,firstgrowthrate,finalgrowthrate)</f>
        <v>0.01</v>
      </c>
    </row>
    <row r="203" spans="3:6" x14ac:dyDescent="0.25">
      <c r="C203" s="8">
        <v>112678</v>
      </c>
      <c r="D203" s="1">
        <v>194</v>
      </c>
      <c r="E203" s="2">
        <f t="shared" si="5"/>
        <v>125.31783320855406</v>
      </c>
      <c r="F203" s="1">
        <f t="shared" si="6"/>
        <v>0.01</v>
      </c>
    </row>
    <row r="204" spans="3:6" x14ac:dyDescent="0.25">
      <c r="C204" s="8">
        <v>113043</v>
      </c>
      <c r="D204" s="1">
        <v>195</v>
      </c>
      <c r="E204" s="2">
        <f t="shared" si="5"/>
        <v>126.5710115406396</v>
      </c>
      <c r="F204" s="1">
        <f t="shared" si="6"/>
        <v>0.01</v>
      </c>
    </row>
    <row r="205" spans="3:6" x14ac:dyDescent="0.25">
      <c r="C205" s="8">
        <v>113408</v>
      </c>
      <c r="D205" s="1">
        <v>196</v>
      </c>
      <c r="E205" s="2">
        <f t="shared" si="5"/>
        <v>127.836721656046</v>
      </c>
      <c r="F205" s="1">
        <f t="shared" si="6"/>
        <v>0.01</v>
      </c>
    </row>
    <row r="206" spans="3:6" x14ac:dyDescent="0.25">
      <c r="C206" s="8">
        <v>113773</v>
      </c>
      <c r="D206" s="1">
        <v>197</v>
      </c>
      <c r="E206" s="2">
        <f t="shared" ref="E206:E259" si="7">E205*(1+F205)</f>
        <v>129.11508887260646</v>
      </c>
      <c r="F206" s="1">
        <f t="shared" si="6"/>
        <v>0.01</v>
      </c>
    </row>
    <row r="207" spans="3:6" x14ac:dyDescent="0.25">
      <c r="C207" s="8">
        <v>114139</v>
      </c>
      <c r="D207" s="1">
        <v>198</v>
      </c>
      <c r="E207" s="2">
        <f t="shared" si="7"/>
        <v>130.40623976133253</v>
      </c>
      <c r="F207" s="1">
        <f t="shared" si="6"/>
        <v>0.01</v>
      </c>
    </row>
    <row r="208" spans="3:6" x14ac:dyDescent="0.25">
      <c r="C208" s="8">
        <v>114504</v>
      </c>
      <c r="D208" s="1">
        <v>199</v>
      </c>
      <c r="E208" s="2">
        <f t="shared" si="7"/>
        <v>131.71030215894586</v>
      </c>
      <c r="F208" s="1">
        <f t="shared" si="6"/>
        <v>0.01</v>
      </c>
    </row>
    <row r="209" spans="3:6" x14ac:dyDescent="0.25">
      <c r="C209" s="8">
        <v>114869</v>
      </c>
      <c r="D209" s="1">
        <v>200</v>
      </c>
      <c r="E209" s="2">
        <f t="shared" si="7"/>
        <v>133.02740518053531</v>
      </c>
      <c r="F209" s="1">
        <f t="shared" si="6"/>
        <v>0.01</v>
      </c>
    </row>
    <row r="210" spans="3:6" x14ac:dyDescent="0.25">
      <c r="C210" s="8">
        <v>115234</v>
      </c>
      <c r="D210" s="1">
        <v>201</v>
      </c>
      <c r="E210" s="2">
        <f t="shared" si="7"/>
        <v>134.35767923234067</v>
      </c>
      <c r="F210" s="1">
        <f t="shared" si="6"/>
        <v>0.01</v>
      </c>
    </row>
    <row r="211" spans="3:6" x14ac:dyDescent="0.25">
      <c r="C211" s="8">
        <v>115600</v>
      </c>
      <c r="D211" s="1">
        <v>202</v>
      </c>
      <c r="E211" s="2">
        <f t="shared" si="7"/>
        <v>135.70125602466408</v>
      </c>
      <c r="F211" s="1">
        <f t="shared" si="6"/>
        <v>0.01</v>
      </c>
    </row>
    <row r="212" spans="3:6" x14ac:dyDescent="0.25">
      <c r="C212" s="8">
        <v>115965</v>
      </c>
      <c r="D212" s="1">
        <v>203</v>
      </c>
      <c r="E212" s="2">
        <f t="shared" si="7"/>
        <v>137.05826858491071</v>
      </c>
      <c r="F212" s="1">
        <f t="shared" si="6"/>
        <v>0.01</v>
      </c>
    </row>
    <row r="213" spans="3:6" x14ac:dyDescent="0.25">
      <c r="C213" s="8">
        <v>116330</v>
      </c>
      <c r="D213" s="1">
        <v>204</v>
      </c>
      <c r="E213" s="2">
        <f t="shared" si="7"/>
        <v>138.42885127075982</v>
      </c>
      <c r="F213" s="1">
        <f t="shared" si="6"/>
        <v>0.01</v>
      </c>
    </row>
    <row r="214" spans="3:6" x14ac:dyDescent="0.25">
      <c r="C214" s="8">
        <v>116695</v>
      </c>
      <c r="D214" s="1">
        <v>205</v>
      </c>
      <c r="E214" s="2">
        <f t="shared" si="7"/>
        <v>139.81313978346742</v>
      </c>
      <c r="F214" s="1">
        <f t="shared" si="6"/>
        <v>0.01</v>
      </c>
    </row>
    <row r="215" spans="3:6" x14ac:dyDescent="0.25">
      <c r="C215" s="8">
        <v>117061</v>
      </c>
      <c r="D215" s="1">
        <v>206</v>
      </c>
      <c r="E215" s="2">
        <f t="shared" si="7"/>
        <v>141.2112711813021</v>
      </c>
      <c r="F215" s="1">
        <f t="shared" si="6"/>
        <v>0.01</v>
      </c>
    </row>
    <row r="216" spans="3:6" x14ac:dyDescent="0.25">
      <c r="C216" s="8">
        <v>117426</v>
      </c>
      <c r="D216" s="1">
        <v>207</v>
      </c>
      <c r="E216" s="2">
        <f t="shared" si="7"/>
        <v>142.62338389311512</v>
      </c>
      <c r="F216" s="1">
        <f t="shared" si="6"/>
        <v>0.01</v>
      </c>
    </row>
    <row r="217" spans="3:6" x14ac:dyDescent="0.25">
      <c r="C217" s="8">
        <v>117791</v>
      </c>
      <c r="D217" s="1">
        <v>208</v>
      </c>
      <c r="E217" s="2">
        <f t="shared" si="7"/>
        <v>144.04961773204627</v>
      </c>
      <c r="F217" s="1">
        <f t="shared" si="6"/>
        <v>0.01</v>
      </c>
    </row>
    <row r="218" spans="3:6" x14ac:dyDescent="0.25">
      <c r="C218" s="8">
        <v>118156</v>
      </c>
      <c r="D218" s="1">
        <v>209</v>
      </c>
      <c r="E218" s="2">
        <f t="shared" si="7"/>
        <v>145.49011390936673</v>
      </c>
      <c r="F218" s="1">
        <f t="shared" si="6"/>
        <v>0.01</v>
      </c>
    </row>
    <row r="219" spans="3:6" x14ac:dyDescent="0.25">
      <c r="C219" s="8">
        <v>118522</v>
      </c>
      <c r="D219" s="1">
        <v>210</v>
      </c>
      <c r="E219" s="2">
        <f t="shared" si="7"/>
        <v>146.94501504846039</v>
      </c>
      <c r="F219" s="1">
        <f t="shared" si="6"/>
        <v>0.01</v>
      </c>
    </row>
    <row r="220" spans="3:6" x14ac:dyDescent="0.25">
      <c r="C220" s="8">
        <v>118887</v>
      </c>
      <c r="D220" s="1">
        <v>211</v>
      </c>
      <c r="E220" s="2">
        <f t="shared" si="7"/>
        <v>148.41446519894501</v>
      </c>
      <c r="F220" s="1">
        <f t="shared" si="6"/>
        <v>0.01</v>
      </c>
    </row>
    <row r="221" spans="3:6" x14ac:dyDescent="0.25">
      <c r="C221" s="8">
        <v>119252</v>
      </c>
      <c r="D221" s="1">
        <v>212</v>
      </c>
      <c r="E221" s="2">
        <f t="shared" si="7"/>
        <v>149.89860985093446</v>
      </c>
      <c r="F221" s="1">
        <f t="shared" si="6"/>
        <v>0.01</v>
      </c>
    </row>
    <row r="222" spans="3:6" x14ac:dyDescent="0.25">
      <c r="C222" s="8">
        <v>119617</v>
      </c>
      <c r="D222" s="1">
        <v>213</v>
      </c>
      <c r="E222" s="2">
        <f t="shared" si="7"/>
        <v>151.3975959494438</v>
      </c>
      <c r="F222" s="1">
        <f t="shared" si="6"/>
        <v>0.01</v>
      </c>
    </row>
    <row r="223" spans="3:6" x14ac:dyDescent="0.25">
      <c r="C223" s="8">
        <v>119983</v>
      </c>
      <c r="D223" s="1">
        <v>214</v>
      </c>
      <c r="E223" s="2">
        <f t="shared" si="7"/>
        <v>152.91157190893824</v>
      </c>
      <c r="F223" s="1">
        <f t="shared" si="6"/>
        <v>0.01</v>
      </c>
    </row>
    <row r="224" spans="3:6" x14ac:dyDescent="0.25">
      <c r="C224" s="8">
        <v>120348</v>
      </c>
      <c r="D224" s="1">
        <v>215</v>
      </c>
      <c r="E224" s="2">
        <f t="shared" si="7"/>
        <v>154.44068762802763</v>
      </c>
      <c r="F224" s="1">
        <f t="shared" si="6"/>
        <v>0.01</v>
      </c>
    </row>
    <row r="225" spans="3:6" x14ac:dyDescent="0.25">
      <c r="C225" s="8">
        <v>120713</v>
      </c>
      <c r="D225" s="1">
        <v>216</v>
      </c>
      <c r="E225" s="2">
        <f t="shared" si="7"/>
        <v>155.98509450430791</v>
      </c>
      <c r="F225" s="1">
        <f t="shared" si="6"/>
        <v>0.01</v>
      </c>
    </row>
    <row r="226" spans="3:6" x14ac:dyDescent="0.25">
      <c r="C226" s="8">
        <v>121078</v>
      </c>
      <c r="D226" s="1">
        <v>217</v>
      </c>
      <c r="E226" s="2">
        <f t="shared" si="7"/>
        <v>157.54494544935099</v>
      </c>
      <c r="F226" s="1">
        <f t="shared" si="6"/>
        <v>0.01</v>
      </c>
    </row>
    <row r="227" spans="3:6" x14ac:dyDescent="0.25">
      <c r="C227" s="8">
        <v>121444</v>
      </c>
      <c r="D227" s="1">
        <v>218</v>
      </c>
      <c r="E227" s="2">
        <f t="shared" si="7"/>
        <v>159.1203949038445</v>
      </c>
      <c r="F227" s="1">
        <f t="shared" si="6"/>
        <v>0.01</v>
      </c>
    </row>
    <row r="228" spans="3:6" x14ac:dyDescent="0.25">
      <c r="C228" s="8">
        <v>121809</v>
      </c>
      <c r="D228" s="1">
        <v>219</v>
      </c>
      <c r="E228" s="2">
        <f t="shared" si="7"/>
        <v>160.71159885288296</v>
      </c>
      <c r="F228" s="1">
        <f t="shared" si="6"/>
        <v>0.01</v>
      </c>
    </row>
    <row r="229" spans="3:6" x14ac:dyDescent="0.25">
      <c r="C229" s="8">
        <v>122174</v>
      </c>
      <c r="D229" s="1">
        <v>220</v>
      </c>
      <c r="E229" s="2">
        <f t="shared" si="7"/>
        <v>162.31871484141178</v>
      </c>
      <c r="F229" s="1">
        <f t="shared" si="6"/>
        <v>0.01</v>
      </c>
    </row>
    <row r="230" spans="3:6" x14ac:dyDescent="0.25">
      <c r="C230" s="8">
        <v>122539</v>
      </c>
      <c r="D230" s="1">
        <v>221</v>
      </c>
      <c r="E230" s="2">
        <f t="shared" si="7"/>
        <v>163.94190198982591</v>
      </c>
      <c r="F230" s="1">
        <f t="shared" si="6"/>
        <v>0.01</v>
      </c>
    </row>
    <row r="231" spans="3:6" x14ac:dyDescent="0.25">
      <c r="C231" s="8">
        <v>122905</v>
      </c>
      <c r="D231" s="1">
        <v>222</v>
      </c>
      <c r="E231" s="2">
        <f t="shared" si="7"/>
        <v>165.58132100972418</v>
      </c>
      <c r="F231" s="1">
        <f t="shared" si="6"/>
        <v>0.01</v>
      </c>
    </row>
    <row r="232" spans="3:6" x14ac:dyDescent="0.25">
      <c r="C232" s="8">
        <v>123270</v>
      </c>
      <c r="D232" s="1">
        <v>223</v>
      </c>
      <c r="E232" s="2">
        <f t="shared" si="7"/>
        <v>167.23713421982143</v>
      </c>
      <c r="F232" s="1">
        <f t="shared" si="6"/>
        <v>0.01</v>
      </c>
    </row>
    <row r="233" spans="3:6" x14ac:dyDescent="0.25">
      <c r="C233" s="8">
        <v>123635</v>
      </c>
      <c r="D233" s="1">
        <v>224</v>
      </c>
      <c r="E233" s="2">
        <f t="shared" si="7"/>
        <v>168.90950556201963</v>
      </c>
      <c r="F233" s="1">
        <f t="shared" si="6"/>
        <v>0.01</v>
      </c>
    </row>
    <row r="234" spans="3:6" x14ac:dyDescent="0.25">
      <c r="C234" s="8">
        <v>124000</v>
      </c>
      <c r="D234" s="1">
        <v>225</v>
      </c>
      <c r="E234" s="2">
        <f t="shared" si="7"/>
        <v>170.59860061763982</v>
      </c>
      <c r="F234" s="1">
        <f t="shared" si="6"/>
        <v>0.01</v>
      </c>
    </row>
    <row r="235" spans="3:6" x14ac:dyDescent="0.25">
      <c r="C235" s="8">
        <v>124366</v>
      </c>
      <c r="D235" s="1">
        <v>226</v>
      </c>
      <c r="E235" s="2">
        <f t="shared" si="7"/>
        <v>172.30458662381622</v>
      </c>
      <c r="F235" s="1">
        <f t="shared" si="6"/>
        <v>0.01</v>
      </c>
    </row>
    <row r="236" spans="3:6" x14ac:dyDescent="0.25">
      <c r="C236" s="8">
        <v>124731</v>
      </c>
      <c r="D236" s="1">
        <v>227</v>
      </c>
      <c r="E236" s="2">
        <f t="shared" si="7"/>
        <v>174.02763249005437</v>
      </c>
      <c r="F236" s="1">
        <f t="shared" si="6"/>
        <v>0.01</v>
      </c>
    </row>
    <row r="237" spans="3:6" x14ac:dyDescent="0.25">
      <c r="C237" s="8">
        <v>125096</v>
      </c>
      <c r="D237" s="1">
        <v>228</v>
      </c>
      <c r="E237" s="2">
        <f t="shared" si="7"/>
        <v>175.76790881495492</v>
      </c>
      <c r="F237" s="1">
        <f t="shared" si="6"/>
        <v>0.01</v>
      </c>
    </row>
    <row r="238" spans="3:6" x14ac:dyDescent="0.25">
      <c r="C238" s="8">
        <v>125461</v>
      </c>
      <c r="D238" s="1">
        <v>229</v>
      </c>
      <c r="E238" s="2">
        <f t="shared" si="7"/>
        <v>177.52558790310448</v>
      </c>
      <c r="F238" s="1">
        <f t="shared" si="6"/>
        <v>0.01</v>
      </c>
    </row>
    <row r="239" spans="3:6" x14ac:dyDescent="0.25">
      <c r="C239" s="8">
        <v>125827</v>
      </c>
      <c r="D239" s="1">
        <v>230</v>
      </c>
      <c r="E239" s="2">
        <f t="shared" si="7"/>
        <v>179.30084378213553</v>
      </c>
      <c r="F239" s="1">
        <f t="shared" si="6"/>
        <v>0.01</v>
      </c>
    </row>
    <row r="240" spans="3:6" x14ac:dyDescent="0.25">
      <c r="C240" s="8">
        <v>126192</v>
      </c>
      <c r="D240" s="1">
        <v>231</v>
      </c>
      <c r="E240" s="2">
        <f t="shared" si="7"/>
        <v>181.09385221995689</v>
      </c>
      <c r="F240" s="1">
        <f t="shared" si="6"/>
        <v>0.01</v>
      </c>
    </row>
    <row r="241" spans="3:6" x14ac:dyDescent="0.25">
      <c r="C241" s="8">
        <v>126557</v>
      </c>
      <c r="D241" s="1">
        <v>232</v>
      </c>
      <c r="E241" s="2">
        <f t="shared" si="7"/>
        <v>182.90479074215645</v>
      </c>
      <c r="F241" s="1">
        <f t="shared" si="6"/>
        <v>0.01</v>
      </c>
    </row>
    <row r="242" spans="3:6" x14ac:dyDescent="0.25">
      <c r="C242" s="8">
        <v>126922</v>
      </c>
      <c r="D242" s="1">
        <v>233</v>
      </c>
      <c r="E242" s="2">
        <f t="shared" si="7"/>
        <v>184.73383864957802</v>
      </c>
      <c r="F242" s="1">
        <f t="shared" si="6"/>
        <v>0.01</v>
      </c>
    </row>
    <row r="243" spans="3:6" x14ac:dyDescent="0.25">
      <c r="C243" s="8">
        <v>127288</v>
      </c>
      <c r="D243" s="1">
        <v>234</v>
      </c>
      <c r="E243" s="2">
        <f t="shared" si="7"/>
        <v>186.5811770360738</v>
      </c>
      <c r="F243" s="1">
        <f t="shared" si="6"/>
        <v>0.01</v>
      </c>
    </row>
    <row r="244" spans="3:6" x14ac:dyDescent="0.25">
      <c r="C244" s="8">
        <v>127653</v>
      </c>
      <c r="D244" s="1">
        <v>235</v>
      </c>
      <c r="E244" s="2">
        <f t="shared" si="7"/>
        <v>188.44698880643455</v>
      </c>
      <c r="F244" s="1">
        <f t="shared" si="6"/>
        <v>0.01</v>
      </c>
    </row>
    <row r="245" spans="3:6" x14ac:dyDescent="0.25">
      <c r="C245" s="8">
        <v>128018</v>
      </c>
      <c r="D245" s="1">
        <v>236</v>
      </c>
      <c r="E245" s="2">
        <f t="shared" si="7"/>
        <v>190.33145869449891</v>
      </c>
      <c r="F245" s="1">
        <f t="shared" si="6"/>
        <v>0.01</v>
      </c>
    </row>
    <row r="246" spans="3:6" x14ac:dyDescent="0.25">
      <c r="C246" s="8">
        <v>128383</v>
      </c>
      <c r="D246" s="1">
        <v>237</v>
      </c>
      <c r="E246" s="2">
        <f t="shared" si="7"/>
        <v>192.23477328144389</v>
      </c>
      <c r="F246" s="1">
        <f t="shared" si="6"/>
        <v>0.01</v>
      </c>
    </row>
    <row r="247" spans="3:6" x14ac:dyDescent="0.25">
      <c r="C247" s="8">
        <v>128749</v>
      </c>
      <c r="D247" s="1">
        <v>238</v>
      </c>
      <c r="E247" s="2">
        <f t="shared" si="7"/>
        <v>194.15712101425834</v>
      </c>
      <c r="F247" s="1">
        <f t="shared" si="6"/>
        <v>0.01</v>
      </c>
    </row>
    <row r="248" spans="3:6" x14ac:dyDescent="0.25">
      <c r="C248" s="8">
        <v>129114</v>
      </c>
      <c r="D248" s="1">
        <v>239</v>
      </c>
      <c r="E248" s="2">
        <f t="shared" si="7"/>
        <v>196.09869222440093</v>
      </c>
      <c r="F248" s="1">
        <f t="shared" si="6"/>
        <v>0.01</v>
      </c>
    </row>
    <row r="249" spans="3:6" x14ac:dyDescent="0.25">
      <c r="C249" s="8">
        <v>129479</v>
      </c>
      <c r="D249" s="1">
        <v>240</v>
      </c>
      <c r="E249" s="2">
        <f t="shared" si="7"/>
        <v>198.05967914664495</v>
      </c>
      <c r="F249" s="1">
        <f t="shared" si="6"/>
        <v>0.01</v>
      </c>
    </row>
    <row r="250" spans="3:6" x14ac:dyDescent="0.25">
      <c r="C250" s="8">
        <v>129844</v>
      </c>
      <c r="D250" s="1">
        <v>241</v>
      </c>
      <c r="E250" s="2">
        <f t="shared" si="7"/>
        <v>200.04027593811139</v>
      </c>
      <c r="F250" s="1">
        <f t="shared" si="6"/>
        <v>0.01</v>
      </c>
    </row>
    <row r="251" spans="3:6" x14ac:dyDescent="0.25">
      <c r="C251" s="8">
        <v>130210</v>
      </c>
      <c r="D251" s="1">
        <v>242</v>
      </c>
      <c r="E251" s="2">
        <f t="shared" si="7"/>
        <v>202.0406786974925</v>
      </c>
      <c r="F251" s="1">
        <f t="shared" si="6"/>
        <v>0.01</v>
      </c>
    </row>
    <row r="252" spans="3:6" x14ac:dyDescent="0.25">
      <c r="C252" s="8">
        <v>130575</v>
      </c>
      <c r="D252" s="1">
        <v>243</v>
      </c>
      <c r="E252" s="2">
        <f t="shared" si="7"/>
        <v>204.06108548446741</v>
      </c>
      <c r="F252" s="1">
        <f t="shared" si="6"/>
        <v>0.01</v>
      </c>
    </row>
    <row r="253" spans="3:6" x14ac:dyDescent="0.25">
      <c r="C253" s="8">
        <v>130940</v>
      </c>
      <c r="D253" s="1">
        <v>244</v>
      </c>
      <c r="E253" s="2">
        <f t="shared" si="7"/>
        <v>206.1016963393121</v>
      </c>
      <c r="F253" s="1">
        <f t="shared" si="6"/>
        <v>0.01</v>
      </c>
    </row>
    <row r="254" spans="3:6" x14ac:dyDescent="0.25">
      <c r="C254" s="8">
        <v>131305</v>
      </c>
      <c r="D254" s="1">
        <v>245</v>
      </c>
      <c r="E254" s="2">
        <f t="shared" si="7"/>
        <v>208.16271330270521</v>
      </c>
      <c r="F254" s="1">
        <f t="shared" si="6"/>
        <v>0.01</v>
      </c>
    </row>
    <row r="255" spans="3:6" x14ac:dyDescent="0.25">
      <c r="C255" s="8">
        <v>131671</v>
      </c>
      <c r="D255" s="1">
        <v>246</v>
      </c>
      <c r="E255" s="2">
        <f t="shared" si="7"/>
        <v>210.24434043573225</v>
      </c>
      <c r="F255" s="1">
        <f t="shared" si="6"/>
        <v>0.01</v>
      </c>
    </row>
    <row r="256" spans="3:6" x14ac:dyDescent="0.25">
      <c r="C256" s="8">
        <v>132036</v>
      </c>
      <c r="D256" s="1">
        <v>247</v>
      </c>
      <c r="E256" s="2">
        <f t="shared" si="7"/>
        <v>212.34678384008959</v>
      </c>
      <c r="F256" s="1">
        <f t="shared" si="6"/>
        <v>0.01</v>
      </c>
    </row>
    <row r="257" spans="3:6" x14ac:dyDescent="0.25">
      <c r="C257" s="8">
        <v>132401</v>
      </c>
      <c r="D257" s="1">
        <v>248</v>
      </c>
      <c r="E257" s="2">
        <f t="shared" si="7"/>
        <v>214.47025167849048</v>
      </c>
      <c r="F257" s="1">
        <f t="shared" si="6"/>
        <v>0.01</v>
      </c>
    </row>
    <row r="258" spans="3:6" x14ac:dyDescent="0.25">
      <c r="C258" s="8">
        <v>132766</v>
      </c>
      <c r="D258" s="1">
        <v>249</v>
      </c>
      <c r="E258" s="2">
        <f t="shared" si="7"/>
        <v>216.6149541952754</v>
      </c>
      <c r="F258" s="1">
        <f t="shared" si="6"/>
        <v>0.01</v>
      </c>
    </row>
    <row r="259" spans="3:6" x14ac:dyDescent="0.25">
      <c r="C259" s="8">
        <v>133132</v>
      </c>
      <c r="D259" s="1">
        <v>250</v>
      </c>
      <c r="E259" s="2">
        <f t="shared" si="7"/>
        <v>218.78110373722816</v>
      </c>
      <c r="F259" s="1">
        <f t="shared" si="6"/>
        <v>0.01</v>
      </c>
    </row>
    <row r="260" spans="3:6" x14ac:dyDescent="0.25">
      <c r="C260" s="8"/>
      <c r="E260" s="2"/>
    </row>
  </sheetData>
  <pageMargins left="0.7" right="0.7" top="0.75" bottom="0.75" header="0.3" footer="0.3"/>
  <pageSetup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260"/>
  <sheetViews>
    <sheetView workbookViewId="0">
      <selection activeCell="H18" sqref="H18"/>
    </sheetView>
  </sheetViews>
  <sheetFormatPr defaultRowHeight="15" x14ac:dyDescent="0.25"/>
  <cols>
    <col min="1" max="2" width="9.140625" style="1"/>
    <col min="3" max="3" width="9.7109375" style="1" bestFit="1" customWidth="1"/>
    <col min="4" max="4" width="9.140625" style="1"/>
    <col min="5" max="5" width="18.85546875" style="1" customWidth="1"/>
    <col min="6" max="7" width="9.140625" style="1"/>
    <col min="8" max="8" width="14.28515625" style="1" customWidth="1"/>
    <col min="9" max="9" width="19.28515625" style="1" customWidth="1"/>
    <col min="10" max="10" width="19" style="1" bestFit="1" customWidth="1"/>
    <col min="11" max="16384" width="9.140625" style="1"/>
  </cols>
  <sheetData>
    <row r="3" spans="3:14" x14ac:dyDescent="0.25">
      <c r="E3" s="3" t="s">
        <v>6</v>
      </c>
      <c r="F3" s="4">
        <f>K5</f>
        <v>7.64</v>
      </c>
    </row>
    <row r="4" spans="3:14" x14ac:dyDescent="0.25">
      <c r="E4" s="3" t="s">
        <v>0</v>
      </c>
      <c r="F4" s="10">
        <v>0.02</v>
      </c>
      <c r="K4" s="1" t="s">
        <v>9</v>
      </c>
    </row>
    <row r="5" spans="3:14" x14ac:dyDescent="0.25">
      <c r="E5" s="3" t="s">
        <v>1</v>
      </c>
      <c r="F5" s="10">
        <v>5.0000000000000001E-3</v>
      </c>
      <c r="J5" s="1" t="s">
        <v>12</v>
      </c>
      <c r="K5" s="2">
        <v>7.64</v>
      </c>
      <c r="L5" s="2"/>
      <c r="M5" s="2"/>
    </row>
    <row r="6" spans="3:14" x14ac:dyDescent="0.25">
      <c r="E6" s="3" t="s">
        <v>2</v>
      </c>
      <c r="F6" s="3">
        <v>3</v>
      </c>
      <c r="J6" s="1" t="s">
        <v>13</v>
      </c>
      <c r="K6" s="2">
        <v>69.77</v>
      </c>
      <c r="L6" s="2"/>
      <c r="M6" s="2"/>
    </row>
    <row r="7" spans="3:14" x14ac:dyDescent="0.25">
      <c r="E7" s="3" t="s">
        <v>4</v>
      </c>
      <c r="F7" s="3">
        <v>0.1</v>
      </c>
      <c r="J7" s="1" t="s">
        <v>11</v>
      </c>
      <c r="K7" s="2">
        <f>50034/3100</f>
        <v>16.14</v>
      </c>
      <c r="L7" s="2"/>
      <c r="M7" s="2"/>
    </row>
    <row r="8" spans="3:14" x14ac:dyDescent="0.25">
      <c r="J8" s="1" t="s">
        <v>15</v>
      </c>
      <c r="K8" s="1">
        <f>8705/3000</f>
        <v>2.9016666666666668</v>
      </c>
    </row>
    <row r="9" spans="3:14" x14ac:dyDescent="0.25">
      <c r="C9" s="1" t="s">
        <v>23</v>
      </c>
      <c r="D9" s="1" t="s">
        <v>3</v>
      </c>
      <c r="E9" s="1" t="s">
        <v>14</v>
      </c>
      <c r="F9" s="1" t="s">
        <v>5</v>
      </c>
      <c r="H9" s="1" t="s">
        <v>16</v>
      </c>
      <c r="I9" s="7">
        <f>XNPV(wacc,E10:E259,C10:C259)</f>
        <v>88.56020465685674</v>
      </c>
    </row>
    <row r="10" spans="3:14" x14ac:dyDescent="0.25">
      <c r="C10" s="8">
        <v>42552</v>
      </c>
      <c r="D10" s="1">
        <v>1</v>
      </c>
      <c r="E10" s="2">
        <f>0</f>
        <v>0</v>
      </c>
      <c r="F10" s="1">
        <f t="shared" ref="F10:F73" si="0">IF(D10&lt;=yearsinitialgrowth,firstgrowthrate,finalgrowthrate)</f>
        <v>0.02</v>
      </c>
      <c r="H10" s="1" t="s">
        <v>17</v>
      </c>
      <c r="I10" s="7">
        <f>K7</f>
        <v>16.14</v>
      </c>
    </row>
    <row r="11" spans="3:14" x14ac:dyDescent="0.25">
      <c r="C11" s="8">
        <v>42643</v>
      </c>
      <c r="D11" s="1">
        <v>2</v>
      </c>
      <c r="E11" s="2">
        <f>(Lastyearcashflow)*(1+F10)*0.5</f>
        <v>3.8963999999999999</v>
      </c>
      <c r="F11" s="1">
        <f t="shared" si="0"/>
        <v>0.02</v>
      </c>
      <c r="H11" s="1" t="s">
        <v>18</v>
      </c>
      <c r="I11" s="2">
        <f>K8</f>
        <v>2.9016666666666668</v>
      </c>
    </row>
    <row r="12" spans="3:14" x14ac:dyDescent="0.25">
      <c r="C12" s="8">
        <v>42917</v>
      </c>
      <c r="D12" s="1">
        <v>3</v>
      </c>
      <c r="E12" s="2">
        <f>2*E11*(1+F11)</f>
        <v>7.9486559999999997</v>
      </c>
      <c r="F12" s="1">
        <f t="shared" si="0"/>
        <v>0.02</v>
      </c>
      <c r="H12" s="1" t="s">
        <v>19</v>
      </c>
      <c r="I12" s="9">
        <f>I9-I10-+I11</f>
        <v>69.518537990190069</v>
      </c>
    </row>
    <row r="13" spans="3:14" x14ac:dyDescent="0.25">
      <c r="C13" s="8">
        <v>43282</v>
      </c>
      <c r="D13" s="1">
        <v>4</v>
      </c>
      <c r="E13" s="2">
        <f>E12*(1+F12)</f>
        <v>8.1076291200000004</v>
      </c>
      <c r="F13" s="1">
        <f t="shared" si="0"/>
        <v>5.0000000000000001E-3</v>
      </c>
      <c r="I13" s="7"/>
    </row>
    <row r="14" spans="3:14" x14ac:dyDescent="0.25">
      <c r="C14" s="8">
        <v>43647</v>
      </c>
      <c r="D14" s="1">
        <v>5</v>
      </c>
      <c r="E14" s="2">
        <f t="shared" ref="E14:E77" si="1">E13*(1+F13)</f>
        <v>8.1481672655999997</v>
      </c>
      <c r="F14" s="1">
        <f t="shared" si="0"/>
        <v>5.0000000000000001E-3</v>
      </c>
      <c r="K14" s="2"/>
    </row>
    <row r="15" spans="3:14" x14ac:dyDescent="0.25">
      <c r="C15" s="8">
        <v>44013</v>
      </c>
      <c r="D15" s="1">
        <v>6</v>
      </c>
      <c r="E15" s="2">
        <f t="shared" si="1"/>
        <v>8.1889081019279981</v>
      </c>
      <c r="F15" s="1">
        <f t="shared" si="0"/>
        <v>5.0000000000000001E-3</v>
      </c>
      <c r="K15" s="2"/>
      <c r="N15" s="2"/>
    </row>
    <row r="16" spans="3:14" x14ac:dyDescent="0.25">
      <c r="C16" s="8">
        <v>44378</v>
      </c>
      <c r="D16" s="1">
        <v>7</v>
      </c>
      <c r="E16" s="2">
        <f t="shared" si="1"/>
        <v>8.2298526424376366</v>
      </c>
      <c r="F16" s="1">
        <f t="shared" si="0"/>
        <v>5.0000000000000001E-3</v>
      </c>
      <c r="K16" s="2"/>
      <c r="N16" s="2"/>
    </row>
    <row r="17" spans="3:14" x14ac:dyDescent="0.25">
      <c r="C17" s="8">
        <v>44743</v>
      </c>
      <c r="D17" s="1">
        <v>8</v>
      </c>
      <c r="E17" s="2">
        <f t="shared" si="1"/>
        <v>8.2710019056498236</v>
      </c>
      <c r="F17" s="1">
        <f t="shared" si="0"/>
        <v>5.0000000000000001E-3</v>
      </c>
      <c r="N17" s="2"/>
    </row>
    <row r="18" spans="3:14" x14ac:dyDescent="0.25">
      <c r="C18" s="8">
        <v>45108</v>
      </c>
      <c r="D18" s="1">
        <v>9</v>
      </c>
      <c r="E18" s="2">
        <f t="shared" si="1"/>
        <v>8.3123569151780714</v>
      </c>
      <c r="F18" s="1">
        <f t="shared" si="0"/>
        <v>5.0000000000000001E-3</v>
      </c>
    </row>
    <row r="19" spans="3:14" x14ac:dyDescent="0.25">
      <c r="C19" s="8">
        <v>45474</v>
      </c>
      <c r="D19" s="1">
        <v>10</v>
      </c>
      <c r="E19" s="2">
        <f t="shared" si="1"/>
        <v>8.3539186997539616</v>
      </c>
      <c r="F19" s="1">
        <f t="shared" si="0"/>
        <v>5.0000000000000001E-3</v>
      </c>
    </row>
    <row r="20" spans="3:14" x14ac:dyDescent="0.25">
      <c r="C20" s="8">
        <v>45839</v>
      </c>
      <c r="D20" s="1">
        <v>11</v>
      </c>
      <c r="E20" s="2">
        <f t="shared" si="1"/>
        <v>8.3956882932527304</v>
      </c>
      <c r="F20" s="1">
        <f t="shared" si="0"/>
        <v>5.0000000000000001E-3</v>
      </c>
    </row>
    <row r="21" spans="3:14" x14ac:dyDescent="0.25">
      <c r="C21" s="8">
        <v>46204</v>
      </c>
      <c r="D21" s="1">
        <v>12</v>
      </c>
      <c r="E21" s="2">
        <f t="shared" si="1"/>
        <v>8.4376667347189933</v>
      </c>
      <c r="F21" s="1">
        <f t="shared" si="0"/>
        <v>5.0000000000000001E-3</v>
      </c>
    </row>
    <row r="22" spans="3:14" x14ac:dyDescent="0.25">
      <c r="C22" s="8">
        <v>46569</v>
      </c>
      <c r="D22" s="1">
        <v>13</v>
      </c>
      <c r="E22" s="2">
        <f t="shared" si="1"/>
        <v>8.4798550683925882</v>
      </c>
      <c r="F22" s="1">
        <f t="shared" si="0"/>
        <v>5.0000000000000001E-3</v>
      </c>
      <c r="K22" s="2"/>
      <c r="N22" s="2"/>
    </row>
    <row r="23" spans="3:14" x14ac:dyDescent="0.25">
      <c r="C23" s="8">
        <v>46935</v>
      </c>
      <c r="D23" s="1">
        <v>14</v>
      </c>
      <c r="E23" s="2">
        <f t="shared" si="1"/>
        <v>8.5222543437345504</v>
      </c>
      <c r="F23" s="1">
        <f t="shared" si="0"/>
        <v>5.0000000000000001E-3</v>
      </c>
      <c r="K23" s="2"/>
      <c r="N23" s="2"/>
    </row>
    <row r="24" spans="3:14" x14ac:dyDescent="0.25">
      <c r="C24" s="8">
        <v>47300</v>
      </c>
      <c r="D24" s="1">
        <v>15</v>
      </c>
      <c r="E24" s="2">
        <f t="shared" si="1"/>
        <v>8.5648656154532219</v>
      </c>
      <c r="F24" s="1">
        <f t="shared" si="0"/>
        <v>5.0000000000000001E-3</v>
      </c>
      <c r="K24" s="2"/>
      <c r="N24" s="2"/>
    </row>
    <row r="25" spans="3:14" x14ac:dyDescent="0.25">
      <c r="C25" s="8">
        <v>47665</v>
      </c>
      <c r="D25" s="1">
        <v>16</v>
      </c>
      <c r="E25" s="2">
        <f t="shared" si="1"/>
        <v>8.6076899435304863</v>
      </c>
      <c r="F25" s="1">
        <f t="shared" si="0"/>
        <v>5.0000000000000001E-3</v>
      </c>
    </row>
    <row r="26" spans="3:14" x14ac:dyDescent="0.25">
      <c r="C26" s="8">
        <v>48030</v>
      </c>
      <c r="D26" s="1">
        <v>17</v>
      </c>
      <c r="E26" s="2">
        <f t="shared" si="1"/>
        <v>8.6507283932481371</v>
      </c>
      <c r="F26" s="1">
        <f t="shared" si="0"/>
        <v>5.0000000000000001E-3</v>
      </c>
    </row>
    <row r="27" spans="3:14" x14ac:dyDescent="0.25">
      <c r="C27" s="8">
        <v>48396</v>
      </c>
      <c r="D27" s="1">
        <v>18</v>
      </c>
      <c r="E27" s="2">
        <f t="shared" si="1"/>
        <v>8.6939820352143773</v>
      </c>
      <c r="F27" s="1">
        <f t="shared" si="0"/>
        <v>5.0000000000000001E-3</v>
      </c>
    </row>
    <row r="28" spans="3:14" x14ac:dyDescent="0.25">
      <c r="C28" s="8">
        <v>48761</v>
      </c>
      <c r="D28" s="1">
        <v>19</v>
      </c>
      <c r="E28" s="2">
        <f t="shared" si="1"/>
        <v>8.7374519453904487</v>
      </c>
      <c r="F28" s="1">
        <f t="shared" si="0"/>
        <v>5.0000000000000001E-3</v>
      </c>
      <c r="N28" s="2"/>
    </row>
    <row r="29" spans="3:14" x14ac:dyDescent="0.25">
      <c r="C29" s="8">
        <v>49126</v>
      </c>
      <c r="D29" s="1">
        <v>20</v>
      </c>
      <c r="E29" s="2">
        <f t="shared" si="1"/>
        <v>8.7811392051174</v>
      </c>
      <c r="F29" s="1">
        <f t="shared" si="0"/>
        <v>5.0000000000000001E-3</v>
      </c>
      <c r="K29" s="2"/>
      <c r="N29" s="2"/>
    </row>
    <row r="30" spans="3:14" x14ac:dyDescent="0.25">
      <c r="C30" s="8">
        <v>49491</v>
      </c>
      <c r="D30" s="1">
        <v>21</v>
      </c>
      <c r="E30" s="2">
        <f t="shared" si="1"/>
        <v>8.8250449011429861</v>
      </c>
      <c r="F30" s="1">
        <f t="shared" si="0"/>
        <v>5.0000000000000001E-3</v>
      </c>
      <c r="K30" s="2"/>
      <c r="N30" s="2"/>
    </row>
    <row r="31" spans="3:14" x14ac:dyDescent="0.25">
      <c r="C31" s="8">
        <v>49857</v>
      </c>
      <c r="D31" s="1">
        <v>22</v>
      </c>
      <c r="E31" s="2">
        <f t="shared" si="1"/>
        <v>8.8691701256487008</v>
      </c>
      <c r="F31" s="1">
        <f t="shared" si="0"/>
        <v>5.0000000000000001E-3</v>
      </c>
      <c r="K31" s="2"/>
    </row>
    <row r="32" spans="3:14" x14ac:dyDescent="0.25">
      <c r="C32" s="8">
        <v>50222</v>
      </c>
      <c r="D32" s="1">
        <v>23</v>
      </c>
      <c r="E32" s="2">
        <f t="shared" si="1"/>
        <v>8.913515976276944</v>
      </c>
      <c r="F32" s="1">
        <f t="shared" si="0"/>
        <v>5.0000000000000001E-3</v>
      </c>
    </row>
    <row r="33" spans="3:6" x14ac:dyDescent="0.25">
      <c r="C33" s="8">
        <v>50587</v>
      </c>
      <c r="D33" s="1">
        <v>24</v>
      </c>
      <c r="E33" s="2">
        <f t="shared" si="1"/>
        <v>8.9580835561583285</v>
      </c>
      <c r="F33" s="1">
        <f t="shared" si="0"/>
        <v>5.0000000000000001E-3</v>
      </c>
    </row>
    <row r="34" spans="3:6" x14ac:dyDescent="0.25">
      <c r="C34" s="8">
        <v>50952</v>
      </c>
      <c r="D34" s="1">
        <v>25</v>
      </c>
      <c r="E34" s="2">
        <f t="shared" si="1"/>
        <v>9.0028739739391188</v>
      </c>
      <c r="F34" s="1">
        <f t="shared" si="0"/>
        <v>5.0000000000000001E-3</v>
      </c>
    </row>
    <row r="35" spans="3:6" x14ac:dyDescent="0.25">
      <c r="C35" s="8">
        <v>51318</v>
      </c>
      <c r="D35" s="1">
        <v>26</v>
      </c>
      <c r="E35" s="2">
        <f t="shared" si="1"/>
        <v>9.0478883438088129</v>
      </c>
      <c r="F35" s="1">
        <f t="shared" si="0"/>
        <v>5.0000000000000001E-3</v>
      </c>
    </row>
    <row r="36" spans="3:6" x14ac:dyDescent="0.25">
      <c r="C36" s="8">
        <v>51683</v>
      </c>
      <c r="D36" s="1">
        <v>27</v>
      </c>
      <c r="E36" s="2">
        <f t="shared" si="1"/>
        <v>9.0931277855278552</v>
      </c>
      <c r="F36" s="1">
        <f t="shared" si="0"/>
        <v>5.0000000000000001E-3</v>
      </c>
    </row>
    <row r="37" spans="3:6" x14ac:dyDescent="0.25">
      <c r="C37" s="8">
        <v>52048</v>
      </c>
      <c r="D37" s="1">
        <v>28</v>
      </c>
      <c r="E37" s="2">
        <f t="shared" si="1"/>
        <v>9.1385934244554932</v>
      </c>
      <c r="F37" s="1">
        <f t="shared" si="0"/>
        <v>5.0000000000000001E-3</v>
      </c>
    </row>
    <row r="38" spans="3:6" x14ac:dyDescent="0.25">
      <c r="C38" s="8">
        <v>52413</v>
      </c>
      <c r="D38" s="1">
        <v>29</v>
      </c>
      <c r="E38" s="2">
        <f t="shared" si="1"/>
        <v>9.1842863915777695</v>
      </c>
      <c r="F38" s="1">
        <f t="shared" si="0"/>
        <v>5.0000000000000001E-3</v>
      </c>
    </row>
    <row r="39" spans="3:6" x14ac:dyDescent="0.25">
      <c r="C39" s="8">
        <v>52779</v>
      </c>
      <c r="D39" s="1">
        <v>30</v>
      </c>
      <c r="E39" s="2">
        <f t="shared" si="1"/>
        <v>9.2302078235356575</v>
      </c>
      <c r="F39" s="1">
        <f t="shared" si="0"/>
        <v>5.0000000000000001E-3</v>
      </c>
    </row>
    <row r="40" spans="3:6" x14ac:dyDescent="0.25">
      <c r="C40" s="8">
        <v>53144</v>
      </c>
      <c r="D40" s="1">
        <v>31</v>
      </c>
      <c r="E40" s="2">
        <f t="shared" si="1"/>
        <v>9.2763588626533355</v>
      </c>
      <c r="F40" s="1">
        <f t="shared" si="0"/>
        <v>5.0000000000000001E-3</v>
      </c>
    </row>
    <row r="41" spans="3:6" x14ac:dyDescent="0.25">
      <c r="C41" s="8">
        <v>53509</v>
      </c>
      <c r="D41" s="1">
        <v>32</v>
      </c>
      <c r="E41" s="2">
        <f t="shared" si="1"/>
        <v>9.3227406569666016</v>
      </c>
      <c r="F41" s="1">
        <f t="shared" si="0"/>
        <v>5.0000000000000001E-3</v>
      </c>
    </row>
    <row r="42" spans="3:6" x14ac:dyDescent="0.25">
      <c r="C42" s="8">
        <v>53874</v>
      </c>
      <c r="D42" s="1">
        <v>33</v>
      </c>
      <c r="E42" s="2">
        <f t="shared" si="1"/>
        <v>9.3693543602514335</v>
      </c>
      <c r="F42" s="1">
        <f t="shared" si="0"/>
        <v>5.0000000000000001E-3</v>
      </c>
    </row>
    <row r="43" spans="3:6" x14ac:dyDescent="0.25">
      <c r="C43" s="8">
        <v>54240</v>
      </c>
      <c r="D43" s="1">
        <v>34</v>
      </c>
      <c r="E43" s="2">
        <f t="shared" si="1"/>
        <v>9.4162011320526897</v>
      </c>
      <c r="F43" s="1">
        <f t="shared" si="0"/>
        <v>5.0000000000000001E-3</v>
      </c>
    </row>
    <row r="44" spans="3:6" x14ac:dyDescent="0.25">
      <c r="C44" s="8">
        <v>54605</v>
      </c>
      <c r="D44" s="1">
        <v>35</v>
      </c>
      <c r="E44" s="2">
        <f t="shared" si="1"/>
        <v>9.4632821377129517</v>
      </c>
      <c r="F44" s="1">
        <f t="shared" si="0"/>
        <v>5.0000000000000001E-3</v>
      </c>
    </row>
    <row r="45" spans="3:6" x14ac:dyDescent="0.25">
      <c r="C45" s="8">
        <v>54970</v>
      </c>
      <c r="D45" s="1">
        <v>36</v>
      </c>
      <c r="E45" s="2">
        <f t="shared" si="1"/>
        <v>9.5105985484015161</v>
      </c>
      <c r="F45" s="1">
        <f t="shared" si="0"/>
        <v>5.0000000000000001E-3</v>
      </c>
    </row>
    <row r="46" spans="3:6" x14ac:dyDescent="0.25">
      <c r="C46" s="8">
        <v>55335</v>
      </c>
      <c r="D46" s="1">
        <v>37</v>
      </c>
      <c r="E46" s="2">
        <f t="shared" si="1"/>
        <v>9.5581515411435234</v>
      </c>
      <c r="F46" s="1">
        <f t="shared" si="0"/>
        <v>5.0000000000000001E-3</v>
      </c>
    </row>
    <row r="47" spans="3:6" x14ac:dyDescent="0.25">
      <c r="C47" s="8">
        <v>55701</v>
      </c>
      <c r="D47" s="1">
        <v>38</v>
      </c>
      <c r="E47" s="2">
        <f t="shared" si="1"/>
        <v>9.6059422988492393</v>
      </c>
      <c r="F47" s="1">
        <f t="shared" si="0"/>
        <v>5.0000000000000001E-3</v>
      </c>
    </row>
    <row r="48" spans="3:6" x14ac:dyDescent="0.25">
      <c r="C48" s="8">
        <v>56066</v>
      </c>
      <c r="D48" s="1">
        <v>39</v>
      </c>
      <c r="E48" s="2">
        <f t="shared" si="1"/>
        <v>9.6539720103434838</v>
      </c>
      <c r="F48" s="1">
        <f t="shared" si="0"/>
        <v>5.0000000000000001E-3</v>
      </c>
    </row>
    <row r="49" spans="3:6" x14ac:dyDescent="0.25">
      <c r="C49" s="8">
        <v>56431</v>
      </c>
      <c r="D49" s="1">
        <v>40</v>
      </c>
      <c r="E49" s="2">
        <f t="shared" si="1"/>
        <v>9.7022418703952003</v>
      </c>
      <c r="F49" s="1">
        <f t="shared" si="0"/>
        <v>5.0000000000000001E-3</v>
      </c>
    </row>
    <row r="50" spans="3:6" x14ac:dyDescent="0.25">
      <c r="C50" s="8">
        <v>56796</v>
      </c>
      <c r="D50" s="1">
        <v>41</v>
      </c>
      <c r="E50" s="2">
        <f t="shared" si="1"/>
        <v>9.7507530797471755</v>
      </c>
      <c r="F50" s="1">
        <f t="shared" si="0"/>
        <v>5.0000000000000001E-3</v>
      </c>
    </row>
    <row r="51" spans="3:6" x14ac:dyDescent="0.25">
      <c r="C51" s="8">
        <v>57162</v>
      </c>
      <c r="D51" s="1">
        <v>42</v>
      </c>
      <c r="E51" s="2">
        <f t="shared" si="1"/>
        <v>9.7995068451459098</v>
      </c>
      <c r="F51" s="1">
        <f t="shared" si="0"/>
        <v>5.0000000000000001E-3</v>
      </c>
    </row>
    <row r="52" spans="3:6" x14ac:dyDescent="0.25">
      <c r="C52" s="8">
        <v>57527</v>
      </c>
      <c r="D52" s="1">
        <v>43</v>
      </c>
      <c r="E52" s="2">
        <f t="shared" si="1"/>
        <v>9.8485043793716383</v>
      </c>
      <c r="F52" s="1">
        <f t="shared" si="0"/>
        <v>5.0000000000000001E-3</v>
      </c>
    </row>
    <row r="53" spans="3:6" x14ac:dyDescent="0.25">
      <c r="C53" s="8">
        <v>57892</v>
      </c>
      <c r="D53" s="1">
        <v>44</v>
      </c>
      <c r="E53" s="2">
        <f t="shared" si="1"/>
        <v>9.897746901268496</v>
      </c>
      <c r="F53" s="1">
        <f t="shared" si="0"/>
        <v>5.0000000000000001E-3</v>
      </c>
    </row>
    <row r="54" spans="3:6" x14ac:dyDescent="0.25">
      <c r="C54" s="8">
        <v>58257</v>
      </c>
      <c r="D54" s="1">
        <v>45</v>
      </c>
      <c r="E54" s="2">
        <f t="shared" si="1"/>
        <v>9.9472356357748382</v>
      </c>
      <c r="F54" s="1">
        <f t="shared" si="0"/>
        <v>5.0000000000000001E-3</v>
      </c>
    </row>
    <row r="55" spans="3:6" x14ac:dyDescent="0.25">
      <c r="C55" s="8">
        <v>58623</v>
      </c>
      <c r="D55" s="1">
        <v>46</v>
      </c>
      <c r="E55" s="2">
        <f t="shared" si="1"/>
        <v>9.9969718139537118</v>
      </c>
      <c r="F55" s="1">
        <f t="shared" si="0"/>
        <v>5.0000000000000001E-3</v>
      </c>
    </row>
    <row r="56" spans="3:6" x14ac:dyDescent="0.25">
      <c r="C56" s="8">
        <v>58988</v>
      </c>
      <c r="D56" s="1">
        <v>47</v>
      </c>
      <c r="E56" s="2">
        <f t="shared" si="1"/>
        <v>10.046956673023479</v>
      </c>
      <c r="F56" s="1">
        <f t="shared" si="0"/>
        <v>5.0000000000000001E-3</v>
      </c>
    </row>
    <row r="57" spans="3:6" x14ac:dyDescent="0.25">
      <c r="C57" s="8">
        <v>59353</v>
      </c>
      <c r="D57" s="1">
        <v>48</v>
      </c>
      <c r="E57" s="2">
        <f t="shared" si="1"/>
        <v>10.097191456388595</v>
      </c>
      <c r="F57" s="1">
        <f t="shared" si="0"/>
        <v>5.0000000000000001E-3</v>
      </c>
    </row>
    <row r="58" spans="3:6" x14ac:dyDescent="0.25">
      <c r="C58" s="8">
        <v>59718</v>
      </c>
      <c r="D58" s="1">
        <v>49</v>
      </c>
      <c r="E58" s="2">
        <f t="shared" si="1"/>
        <v>10.147677413670538</v>
      </c>
      <c r="F58" s="1">
        <f t="shared" si="0"/>
        <v>5.0000000000000001E-3</v>
      </c>
    </row>
    <row r="59" spans="3:6" x14ac:dyDescent="0.25">
      <c r="C59" s="8">
        <v>60084</v>
      </c>
      <c r="D59" s="1">
        <v>50</v>
      </c>
      <c r="E59" s="2">
        <f t="shared" si="1"/>
        <v>10.198415800738889</v>
      </c>
      <c r="F59" s="1">
        <f t="shared" si="0"/>
        <v>5.0000000000000001E-3</v>
      </c>
    </row>
    <row r="60" spans="3:6" x14ac:dyDescent="0.25">
      <c r="C60" s="8">
        <v>60449</v>
      </c>
      <c r="D60" s="1">
        <v>51</v>
      </c>
      <c r="E60" s="2">
        <f t="shared" si="1"/>
        <v>10.249407879742582</v>
      </c>
      <c r="F60" s="1">
        <f t="shared" si="0"/>
        <v>5.0000000000000001E-3</v>
      </c>
    </row>
    <row r="61" spans="3:6" x14ac:dyDescent="0.25">
      <c r="C61" s="8">
        <v>60814</v>
      </c>
      <c r="D61" s="1">
        <v>52</v>
      </c>
      <c r="E61" s="2">
        <f t="shared" si="1"/>
        <v>10.300654919141294</v>
      </c>
      <c r="F61" s="1">
        <f t="shared" si="0"/>
        <v>5.0000000000000001E-3</v>
      </c>
    </row>
    <row r="62" spans="3:6" x14ac:dyDescent="0.25">
      <c r="C62" s="8">
        <v>61179</v>
      </c>
      <c r="D62" s="1">
        <v>53</v>
      </c>
      <c r="E62" s="2">
        <f t="shared" si="1"/>
        <v>10.352158193736999</v>
      </c>
      <c r="F62" s="1">
        <f t="shared" si="0"/>
        <v>5.0000000000000001E-3</v>
      </c>
    </row>
    <row r="63" spans="3:6" x14ac:dyDescent="0.25">
      <c r="C63" s="8">
        <v>61545</v>
      </c>
      <c r="D63" s="1">
        <v>54</v>
      </c>
      <c r="E63" s="2">
        <f t="shared" si="1"/>
        <v>10.403918984705683</v>
      </c>
      <c r="F63" s="1">
        <f t="shared" si="0"/>
        <v>5.0000000000000001E-3</v>
      </c>
    </row>
    <row r="64" spans="3:6" x14ac:dyDescent="0.25">
      <c r="C64" s="8">
        <v>61910</v>
      </c>
      <c r="D64" s="1">
        <v>55</v>
      </c>
      <c r="E64" s="2">
        <f t="shared" si="1"/>
        <v>10.45593857962921</v>
      </c>
      <c r="F64" s="1">
        <f t="shared" si="0"/>
        <v>5.0000000000000001E-3</v>
      </c>
    </row>
    <row r="65" spans="3:6" x14ac:dyDescent="0.25">
      <c r="C65" s="8">
        <v>62275</v>
      </c>
      <c r="D65" s="1">
        <v>56</v>
      </c>
      <c r="E65" s="2">
        <f t="shared" si="1"/>
        <v>10.508218272527355</v>
      </c>
      <c r="F65" s="1">
        <f t="shared" si="0"/>
        <v>5.0000000000000001E-3</v>
      </c>
    </row>
    <row r="66" spans="3:6" x14ac:dyDescent="0.25">
      <c r="C66" s="8">
        <v>62640</v>
      </c>
      <c r="D66" s="1">
        <v>57</v>
      </c>
      <c r="E66" s="2">
        <f t="shared" si="1"/>
        <v>10.560759363889991</v>
      </c>
      <c r="F66" s="1">
        <f t="shared" si="0"/>
        <v>5.0000000000000001E-3</v>
      </c>
    </row>
    <row r="67" spans="3:6" x14ac:dyDescent="0.25">
      <c r="C67" s="8">
        <v>63006</v>
      </c>
      <c r="D67" s="1">
        <v>58</v>
      </c>
      <c r="E67" s="2">
        <f t="shared" si="1"/>
        <v>10.61356316070944</v>
      </c>
      <c r="F67" s="1">
        <f t="shared" si="0"/>
        <v>5.0000000000000001E-3</v>
      </c>
    </row>
    <row r="68" spans="3:6" x14ac:dyDescent="0.25">
      <c r="C68" s="8">
        <v>63371</v>
      </c>
      <c r="D68" s="1">
        <v>59</v>
      </c>
      <c r="E68" s="2">
        <f t="shared" si="1"/>
        <v>10.666630976512986</v>
      </c>
      <c r="F68" s="1">
        <f t="shared" si="0"/>
        <v>5.0000000000000001E-3</v>
      </c>
    </row>
    <row r="69" spans="3:6" x14ac:dyDescent="0.25">
      <c r="C69" s="8">
        <v>63736</v>
      </c>
      <c r="D69" s="1">
        <v>60</v>
      </c>
      <c r="E69" s="2">
        <f t="shared" si="1"/>
        <v>10.71996413139555</v>
      </c>
      <c r="F69" s="1">
        <f t="shared" si="0"/>
        <v>5.0000000000000001E-3</v>
      </c>
    </row>
    <row r="70" spans="3:6" x14ac:dyDescent="0.25">
      <c r="C70" s="8">
        <v>64101</v>
      </c>
      <c r="D70" s="1">
        <v>61</v>
      </c>
      <c r="E70" s="2">
        <f t="shared" si="1"/>
        <v>10.773563952052527</v>
      </c>
      <c r="F70" s="1">
        <f t="shared" si="0"/>
        <v>5.0000000000000001E-3</v>
      </c>
    </row>
    <row r="71" spans="3:6" x14ac:dyDescent="0.25">
      <c r="C71" s="8">
        <v>64467</v>
      </c>
      <c r="D71" s="1">
        <v>62</v>
      </c>
      <c r="E71" s="2">
        <f t="shared" si="1"/>
        <v>10.827431771812789</v>
      </c>
      <c r="F71" s="1">
        <f t="shared" si="0"/>
        <v>5.0000000000000001E-3</v>
      </c>
    </row>
    <row r="72" spans="3:6" x14ac:dyDescent="0.25">
      <c r="C72" s="8">
        <v>64832</v>
      </c>
      <c r="D72" s="1">
        <v>63</v>
      </c>
      <c r="E72" s="2">
        <f t="shared" si="1"/>
        <v>10.881568930671852</v>
      </c>
      <c r="F72" s="1">
        <f t="shared" si="0"/>
        <v>5.0000000000000001E-3</v>
      </c>
    </row>
    <row r="73" spans="3:6" x14ac:dyDescent="0.25">
      <c r="C73" s="8">
        <v>65197</v>
      </c>
      <c r="D73" s="1">
        <v>64</v>
      </c>
      <c r="E73" s="2">
        <f t="shared" si="1"/>
        <v>10.93597677532521</v>
      </c>
      <c r="F73" s="1">
        <f t="shared" si="0"/>
        <v>5.0000000000000001E-3</v>
      </c>
    </row>
    <row r="74" spans="3:6" x14ac:dyDescent="0.25">
      <c r="C74" s="8">
        <v>65562</v>
      </c>
      <c r="D74" s="1">
        <v>65</v>
      </c>
      <c r="E74" s="2">
        <f t="shared" si="1"/>
        <v>10.990656659201836</v>
      </c>
      <c r="F74" s="1">
        <f t="shared" ref="F74:F137" si="2">IF(D74&lt;=yearsinitialgrowth,firstgrowthrate,finalgrowthrate)</f>
        <v>5.0000000000000001E-3</v>
      </c>
    </row>
    <row r="75" spans="3:6" x14ac:dyDescent="0.25">
      <c r="C75" s="8">
        <v>65928</v>
      </c>
      <c r="D75" s="1">
        <v>66</v>
      </c>
      <c r="E75" s="2">
        <f t="shared" si="1"/>
        <v>11.045609942497844</v>
      </c>
      <c r="F75" s="1">
        <f t="shared" si="2"/>
        <v>5.0000000000000001E-3</v>
      </c>
    </row>
    <row r="76" spans="3:6" x14ac:dyDescent="0.25">
      <c r="C76" s="8">
        <v>66293</v>
      </c>
      <c r="D76" s="1">
        <v>67</v>
      </c>
      <c r="E76" s="2">
        <f t="shared" si="1"/>
        <v>11.100837992210332</v>
      </c>
      <c r="F76" s="1">
        <f t="shared" si="2"/>
        <v>5.0000000000000001E-3</v>
      </c>
    </row>
    <row r="77" spans="3:6" x14ac:dyDescent="0.25">
      <c r="C77" s="8">
        <v>66658</v>
      </c>
      <c r="D77" s="1">
        <v>68</v>
      </c>
      <c r="E77" s="2">
        <f t="shared" si="1"/>
        <v>11.156342182171382</v>
      </c>
      <c r="F77" s="1">
        <f t="shared" si="2"/>
        <v>5.0000000000000001E-3</v>
      </c>
    </row>
    <row r="78" spans="3:6" x14ac:dyDescent="0.25">
      <c r="C78" s="8">
        <v>67023</v>
      </c>
      <c r="D78" s="1">
        <v>69</v>
      </c>
      <c r="E78" s="2">
        <f t="shared" ref="E78:E141" si="3">E77*(1+F77)</f>
        <v>11.212123893082238</v>
      </c>
      <c r="F78" s="1">
        <f t="shared" si="2"/>
        <v>5.0000000000000001E-3</v>
      </c>
    </row>
    <row r="79" spans="3:6" x14ac:dyDescent="0.25">
      <c r="C79" s="8">
        <v>67389</v>
      </c>
      <c r="D79" s="1">
        <v>70</v>
      </c>
      <c r="E79" s="2">
        <f t="shared" si="3"/>
        <v>11.268184512547647</v>
      </c>
      <c r="F79" s="1">
        <f t="shared" si="2"/>
        <v>5.0000000000000001E-3</v>
      </c>
    </row>
    <row r="80" spans="3:6" x14ac:dyDescent="0.25">
      <c r="C80" s="8">
        <v>67754</v>
      </c>
      <c r="D80" s="1">
        <v>71</v>
      </c>
      <c r="E80" s="2">
        <f t="shared" si="3"/>
        <v>11.324525435110385</v>
      </c>
      <c r="F80" s="1">
        <f t="shared" si="2"/>
        <v>5.0000000000000001E-3</v>
      </c>
    </row>
    <row r="81" spans="3:6" x14ac:dyDescent="0.25">
      <c r="C81" s="8">
        <v>68119</v>
      </c>
      <c r="D81" s="1">
        <v>72</v>
      </c>
      <c r="E81" s="2">
        <f t="shared" si="3"/>
        <v>11.381148062285936</v>
      </c>
      <c r="F81" s="1">
        <f t="shared" si="2"/>
        <v>5.0000000000000001E-3</v>
      </c>
    </row>
    <row r="82" spans="3:6" x14ac:dyDescent="0.25">
      <c r="C82" s="8">
        <v>68484</v>
      </c>
      <c r="D82" s="1">
        <v>73</v>
      </c>
      <c r="E82" s="2">
        <f t="shared" si="3"/>
        <v>11.438053802597365</v>
      </c>
      <c r="F82" s="1">
        <f t="shared" si="2"/>
        <v>5.0000000000000001E-3</v>
      </c>
    </row>
    <row r="83" spans="3:6" x14ac:dyDescent="0.25">
      <c r="C83" s="8">
        <v>68850</v>
      </c>
      <c r="D83" s="1">
        <v>74</v>
      </c>
      <c r="E83" s="2">
        <f t="shared" si="3"/>
        <v>11.495244071610351</v>
      </c>
      <c r="F83" s="1">
        <f t="shared" si="2"/>
        <v>5.0000000000000001E-3</v>
      </c>
    </row>
    <row r="84" spans="3:6" x14ac:dyDescent="0.25">
      <c r="C84" s="8">
        <v>69215</v>
      </c>
      <c r="D84" s="1">
        <v>75</v>
      </c>
      <c r="E84" s="2">
        <f t="shared" si="3"/>
        <v>11.552720291968402</v>
      </c>
      <c r="F84" s="1">
        <f t="shared" si="2"/>
        <v>5.0000000000000001E-3</v>
      </c>
    </row>
    <row r="85" spans="3:6" x14ac:dyDescent="0.25">
      <c r="C85" s="8">
        <v>69580</v>
      </c>
      <c r="D85" s="1">
        <v>76</v>
      </c>
      <c r="E85" s="2">
        <f t="shared" si="3"/>
        <v>11.610483893428244</v>
      </c>
      <c r="F85" s="1">
        <f t="shared" si="2"/>
        <v>5.0000000000000001E-3</v>
      </c>
    </row>
    <row r="86" spans="3:6" x14ac:dyDescent="0.25">
      <c r="C86" s="8">
        <v>69945</v>
      </c>
      <c r="D86" s="1">
        <v>77</v>
      </c>
      <c r="E86" s="2">
        <f t="shared" si="3"/>
        <v>11.668536312895384</v>
      </c>
      <c r="F86" s="1">
        <f t="shared" si="2"/>
        <v>5.0000000000000001E-3</v>
      </c>
    </row>
    <row r="87" spans="3:6" x14ac:dyDescent="0.25">
      <c r="C87" s="8">
        <v>70311</v>
      </c>
      <c r="D87" s="1">
        <v>78</v>
      </c>
      <c r="E87" s="2">
        <f t="shared" si="3"/>
        <v>11.726878994459859</v>
      </c>
      <c r="F87" s="1">
        <f t="shared" si="2"/>
        <v>5.0000000000000001E-3</v>
      </c>
    </row>
    <row r="88" spans="3:6" x14ac:dyDescent="0.25">
      <c r="C88" s="8">
        <v>70676</v>
      </c>
      <c r="D88" s="1">
        <v>79</v>
      </c>
      <c r="E88" s="2">
        <f t="shared" si="3"/>
        <v>11.785513389432158</v>
      </c>
      <c r="F88" s="1">
        <f t="shared" si="2"/>
        <v>5.0000000000000001E-3</v>
      </c>
    </row>
    <row r="89" spans="3:6" x14ac:dyDescent="0.25">
      <c r="C89" s="8">
        <v>71041</v>
      </c>
      <c r="D89" s="1">
        <v>80</v>
      </c>
      <c r="E89" s="2">
        <f t="shared" si="3"/>
        <v>11.844440956379318</v>
      </c>
      <c r="F89" s="1">
        <f t="shared" si="2"/>
        <v>5.0000000000000001E-3</v>
      </c>
    </row>
    <row r="90" spans="3:6" x14ac:dyDescent="0.25">
      <c r="C90" s="8">
        <v>71406</v>
      </c>
      <c r="D90" s="1">
        <v>81</v>
      </c>
      <c r="E90" s="2">
        <f t="shared" si="3"/>
        <v>11.903663161161212</v>
      </c>
      <c r="F90" s="1">
        <f t="shared" si="2"/>
        <v>5.0000000000000001E-3</v>
      </c>
    </row>
    <row r="91" spans="3:6" x14ac:dyDescent="0.25">
      <c r="C91" s="8">
        <v>71772</v>
      </c>
      <c r="D91" s="1">
        <v>82</v>
      </c>
      <c r="E91" s="2">
        <f t="shared" si="3"/>
        <v>11.963181476967018</v>
      </c>
      <c r="F91" s="1">
        <f t="shared" si="2"/>
        <v>5.0000000000000001E-3</v>
      </c>
    </row>
    <row r="92" spans="3:6" x14ac:dyDescent="0.25">
      <c r="C92" s="8">
        <v>72137</v>
      </c>
      <c r="D92" s="1">
        <v>83</v>
      </c>
      <c r="E92" s="2">
        <f t="shared" si="3"/>
        <v>12.022997384351852</v>
      </c>
      <c r="F92" s="1">
        <f t="shared" si="2"/>
        <v>5.0000000000000001E-3</v>
      </c>
    </row>
    <row r="93" spans="3:6" x14ac:dyDescent="0.25">
      <c r="C93" s="8">
        <v>72502</v>
      </c>
      <c r="D93" s="1">
        <v>84</v>
      </c>
      <c r="E93" s="2">
        <f t="shared" si="3"/>
        <v>12.083112371273609</v>
      </c>
      <c r="F93" s="1">
        <f t="shared" si="2"/>
        <v>5.0000000000000001E-3</v>
      </c>
    </row>
    <row r="94" spans="3:6" x14ac:dyDescent="0.25">
      <c r="C94" s="8">
        <v>72867</v>
      </c>
      <c r="D94" s="1">
        <v>85</v>
      </c>
      <c r="E94" s="2">
        <f t="shared" si="3"/>
        <v>12.143527933129976</v>
      </c>
      <c r="F94" s="1">
        <f t="shared" si="2"/>
        <v>5.0000000000000001E-3</v>
      </c>
    </row>
    <row r="95" spans="3:6" x14ac:dyDescent="0.25">
      <c r="C95" s="8">
        <v>73232</v>
      </c>
      <c r="D95" s="1">
        <v>86</v>
      </c>
      <c r="E95" s="2">
        <f t="shared" si="3"/>
        <v>12.204245572795624</v>
      </c>
      <c r="F95" s="1">
        <f t="shared" si="2"/>
        <v>5.0000000000000001E-3</v>
      </c>
    </row>
    <row r="96" spans="3:6" x14ac:dyDescent="0.25">
      <c r="C96" s="8">
        <v>73597</v>
      </c>
      <c r="D96" s="1">
        <v>87</v>
      </c>
      <c r="E96" s="2">
        <f t="shared" si="3"/>
        <v>12.265266800659601</v>
      </c>
      <c r="F96" s="1">
        <f t="shared" si="2"/>
        <v>5.0000000000000001E-3</v>
      </c>
    </row>
    <row r="97" spans="3:6" x14ac:dyDescent="0.25">
      <c r="C97" s="8">
        <v>73962</v>
      </c>
      <c r="D97" s="1">
        <v>88</v>
      </c>
      <c r="E97" s="2">
        <f t="shared" si="3"/>
        <v>12.326593134662899</v>
      </c>
      <c r="F97" s="1">
        <f t="shared" si="2"/>
        <v>5.0000000000000001E-3</v>
      </c>
    </row>
    <row r="98" spans="3:6" x14ac:dyDescent="0.25">
      <c r="C98" s="8">
        <v>74327</v>
      </c>
      <c r="D98" s="1">
        <v>89</v>
      </c>
      <c r="E98" s="2">
        <f t="shared" si="3"/>
        <v>12.388226100336212</v>
      </c>
      <c r="F98" s="1">
        <f t="shared" si="2"/>
        <v>5.0000000000000001E-3</v>
      </c>
    </row>
    <row r="99" spans="3:6" x14ac:dyDescent="0.25">
      <c r="C99" s="8">
        <v>74693</v>
      </c>
      <c r="D99" s="1">
        <v>90</v>
      </c>
      <c r="E99" s="2">
        <f t="shared" si="3"/>
        <v>12.450167230837891</v>
      </c>
      <c r="F99" s="1">
        <f t="shared" si="2"/>
        <v>5.0000000000000001E-3</v>
      </c>
    </row>
    <row r="100" spans="3:6" x14ac:dyDescent="0.25">
      <c r="C100" s="8">
        <v>75058</v>
      </c>
      <c r="D100" s="1">
        <v>91</v>
      </c>
      <c r="E100" s="2">
        <f t="shared" si="3"/>
        <v>12.51241806699208</v>
      </c>
      <c r="F100" s="1">
        <f t="shared" si="2"/>
        <v>5.0000000000000001E-3</v>
      </c>
    </row>
    <row r="101" spans="3:6" x14ac:dyDescent="0.25">
      <c r="C101" s="8">
        <v>75423</v>
      </c>
      <c r="D101" s="1">
        <v>92</v>
      </c>
      <c r="E101" s="2">
        <f t="shared" si="3"/>
        <v>12.574980157327039</v>
      </c>
      <c r="F101" s="1">
        <f t="shared" si="2"/>
        <v>5.0000000000000001E-3</v>
      </c>
    </row>
    <row r="102" spans="3:6" x14ac:dyDescent="0.25">
      <c r="C102" s="8">
        <v>75788</v>
      </c>
      <c r="D102" s="1">
        <v>93</v>
      </c>
      <c r="E102" s="2">
        <f t="shared" si="3"/>
        <v>12.637855058113672</v>
      </c>
      <c r="F102" s="1">
        <f t="shared" si="2"/>
        <v>5.0000000000000001E-3</v>
      </c>
    </row>
    <row r="103" spans="3:6" x14ac:dyDescent="0.25">
      <c r="C103" s="8">
        <v>76154</v>
      </c>
      <c r="D103" s="1">
        <v>94</v>
      </c>
      <c r="E103" s="2">
        <f t="shared" si="3"/>
        <v>12.701044333404239</v>
      </c>
      <c r="F103" s="1">
        <f t="shared" si="2"/>
        <v>5.0000000000000001E-3</v>
      </c>
    </row>
    <row r="104" spans="3:6" x14ac:dyDescent="0.25">
      <c r="C104" s="8">
        <v>76519</v>
      </c>
      <c r="D104" s="1">
        <v>95</v>
      </c>
      <c r="E104" s="2">
        <f t="shared" si="3"/>
        <v>12.764549555071259</v>
      </c>
      <c r="F104" s="1">
        <f t="shared" si="2"/>
        <v>5.0000000000000001E-3</v>
      </c>
    </row>
    <row r="105" spans="3:6" x14ac:dyDescent="0.25">
      <c r="C105" s="8">
        <v>76884</v>
      </c>
      <c r="D105" s="1">
        <v>96</v>
      </c>
      <c r="E105" s="2">
        <f t="shared" si="3"/>
        <v>12.828372302846613</v>
      </c>
      <c r="F105" s="1">
        <f t="shared" si="2"/>
        <v>5.0000000000000001E-3</v>
      </c>
    </row>
    <row r="106" spans="3:6" x14ac:dyDescent="0.25">
      <c r="C106" s="8">
        <v>77249</v>
      </c>
      <c r="D106" s="1">
        <v>97</v>
      </c>
      <c r="E106" s="2">
        <f t="shared" si="3"/>
        <v>12.892514164360845</v>
      </c>
      <c r="F106" s="1">
        <f t="shared" si="2"/>
        <v>5.0000000000000001E-3</v>
      </c>
    </row>
    <row r="107" spans="3:6" x14ac:dyDescent="0.25">
      <c r="C107" s="8">
        <v>77615</v>
      </c>
      <c r="D107" s="1">
        <v>98</v>
      </c>
      <c r="E107" s="2">
        <f t="shared" si="3"/>
        <v>12.956976735182648</v>
      </c>
      <c r="F107" s="1">
        <f t="shared" si="2"/>
        <v>5.0000000000000001E-3</v>
      </c>
    </row>
    <row r="108" spans="3:6" x14ac:dyDescent="0.25">
      <c r="C108" s="8">
        <v>77980</v>
      </c>
      <c r="D108" s="1">
        <v>99</v>
      </c>
      <c r="E108" s="2">
        <f t="shared" si="3"/>
        <v>13.021761618858561</v>
      </c>
      <c r="F108" s="1">
        <f t="shared" si="2"/>
        <v>5.0000000000000001E-3</v>
      </c>
    </row>
    <row r="109" spans="3:6" x14ac:dyDescent="0.25">
      <c r="C109" s="8">
        <v>78345</v>
      </c>
      <c r="D109" s="1">
        <v>100</v>
      </c>
      <c r="E109" s="2">
        <f t="shared" si="3"/>
        <v>13.086870426952851</v>
      </c>
      <c r="F109" s="1">
        <f t="shared" si="2"/>
        <v>5.0000000000000001E-3</v>
      </c>
    </row>
    <row r="110" spans="3:6" x14ac:dyDescent="0.25">
      <c r="C110" s="8">
        <v>78710</v>
      </c>
      <c r="D110" s="1">
        <v>101</v>
      </c>
      <c r="E110" s="2">
        <f t="shared" si="3"/>
        <v>13.152304779087613</v>
      </c>
      <c r="F110" s="1">
        <f t="shared" si="2"/>
        <v>5.0000000000000001E-3</v>
      </c>
    </row>
    <row r="111" spans="3:6" x14ac:dyDescent="0.25">
      <c r="C111" s="8">
        <v>79076</v>
      </c>
      <c r="D111" s="1">
        <v>102</v>
      </c>
      <c r="E111" s="2">
        <f t="shared" si="3"/>
        <v>13.218066302983051</v>
      </c>
      <c r="F111" s="1">
        <f t="shared" si="2"/>
        <v>5.0000000000000001E-3</v>
      </c>
    </row>
    <row r="112" spans="3:6" x14ac:dyDescent="0.25">
      <c r="C112" s="8">
        <v>79441</v>
      </c>
      <c r="D112" s="1">
        <v>103</v>
      </c>
      <c r="E112" s="2">
        <f t="shared" si="3"/>
        <v>13.284156634497965</v>
      </c>
      <c r="F112" s="1">
        <f t="shared" si="2"/>
        <v>5.0000000000000001E-3</v>
      </c>
    </row>
    <row r="113" spans="3:6" x14ac:dyDescent="0.25">
      <c r="C113" s="8">
        <v>79806</v>
      </c>
      <c r="D113" s="1">
        <v>104</v>
      </c>
      <c r="E113" s="2">
        <f t="shared" si="3"/>
        <v>13.350577417670452</v>
      </c>
      <c r="F113" s="1">
        <f t="shared" si="2"/>
        <v>5.0000000000000001E-3</v>
      </c>
    </row>
    <row r="114" spans="3:6" x14ac:dyDescent="0.25">
      <c r="C114" s="8">
        <v>80171</v>
      </c>
      <c r="D114" s="1">
        <v>105</v>
      </c>
      <c r="E114" s="2">
        <f t="shared" si="3"/>
        <v>13.417330304758803</v>
      </c>
      <c r="F114" s="1">
        <f t="shared" si="2"/>
        <v>5.0000000000000001E-3</v>
      </c>
    </row>
    <row r="115" spans="3:6" x14ac:dyDescent="0.25">
      <c r="C115" s="8">
        <v>80537</v>
      </c>
      <c r="D115" s="1">
        <v>106</v>
      </c>
      <c r="E115" s="2">
        <f t="shared" si="3"/>
        <v>13.484416956282596</v>
      </c>
      <c r="F115" s="1">
        <f t="shared" si="2"/>
        <v>5.0000000000000001E-3</v>
      </c>
    </row>
    <row r="116" spans="3:6" x14ac:dyDescent="0.25">
      <c r="C116" s="8">
        <v>80902</v>
      </c>
      <c r="D116" s="1">
        <v>107</v>
      </c>
      <c r="E116" s="2">
        <f t="shared" si="3"/>
        <v>13.551839041064007</v>
      </c>
      <c r="F116" s="1">
        <f t="shared" si="2"/>
        <v>5.0000000000000001E-3</v>
      </c>
    </row>
    <row r="117" spans="3:6" x14ac:dyDescent="0.25">
      <c r="C117" s="8">
        <v>81267</v>
      </c>
      <c r="D117" s="1">
        <v>108</v>
      </c>
      <c r="E117" s="2">
        <f t="shared" si="3"/>
        <v>13.619598236269326</v>
      </c>
      <c r="F117" s="1">
        <f t="shared" si="2"/>
        <v>5.0000000000000001E-3</v>
      </c>
    </row>
    <row r="118" spans="3:6" x14ac:dyDescent="0.25">
      <c r="C118" s="8">
        <v>81632</v>
      </c>
      <c r="D118" s="1">
        <v>109</v>
      </c>
      <c r="E118" s="2">
        <f t="shared" si="3"/>
        <v>13.687696227450671</v>
      </c>
      <c r="F118" s="1">
        <f t="shared" si="2"/>
        <v>5.0000000000000001E-3</v>
      </c>
    </row>
    <row r="119" spans="3:6" x14ac:dyDescent="0.25">
      <c r="C119" s="8">
        <v>81998</v>
      </c>
      <c r="D119" s="1">
        <v>110</v>
      </c>
      <c r="E119" s="2">
        <f t="shared" si="3"/>
        <v>13.756134708587922</v>
      </c>
      <c r="F119" s="1">
        <f t="shared" si="2"/>
        <v>5.0000000000000001E-3</v>
      </c>
    </row>
    <row r="120" spans="3:6" x14ac:dyDescent="0.25">
      <c r="C120" s="8">
        <v>82363</v>
      </c>
      <c r="D120" s="1">
        <v>111</v>
      </c>
      <c r="E120" s="2">
        <f t="shared" si="3"/>
        <v>13.824915382130859</v>
      </c>
      <c r="F120" s="1">
        <f t="shared" si="2"/>
        <v>5.0000000000000001E-3</v>
      </c>
    </row>
    <row r="121" spans="3:6" x14ac:dyDescent="0.25">
      <c r="C121" s="8">
        <v>82728</v>
      </c>
      <c r="D121" s="1">
        <v>112</v>
      </c>
      <c r="E121" s="2">
        <f t="shared" si="3"/>
        <v>13.894039959041512</v>
      </c>
      <c r="F121" s="1">
        <f t="shared" si="2"/>
        <v>5.0000000000000001E-3</v>
      </c>
    </row>
    <row r="122" spans="3:6" x14ac:dyDescent="0.25">
      <c r="C122" s="8">
        <v>83093</v>
      </c>
      <c r="D122" s="1">
        <v>113</v>
      </c>
      <c r="E122" s="2">
        <f t="shared" si="3"/>
        <v>13.963510158836719</v>
      </c>
      <c r="F122" s="1">
        <f t="shared" si="2"/>
        <v>5.0000000000000001E-3</v>
      </c>
    </row>
    <row r="123" spans="3:6" x14ac:dyDescent="0.25">
      <c r="C123" s="8">
        <v>83459</v>
      </c>
      <c r="D123" s="1">
        <v>114</v>
      </c>
      <c r="E123" s="2">
        <f t="shared" si="3"/>
        <v>14.033327709630901</v>
      </c>
      <c r="F123" s="1">
        <f t="shared" si="2"/>
        <v>5.0000000000000001E-3</v>
      </c>
    </row>
    <row r="124" spans="3:6" x14ac:dyDescent="0.25">
      <c r="C124" s="8">
        <v>83824</v>
      </c>
      <c r="D124" s="1">
        <v>115</v>
      </c>
      <c r="E124" s="2">
        <f t="shared" si="3"/>
        <v>14.103494348179055</v>
      </c>
      <c r="F124" s="1">
        <f t="shared" si="2"/>
        <v>5.0000000000000001E-3</v>
      </c>
    </row>
    <row r="125" spans="3:6" x14ac:dyDescent="0.25">
      <c r="C125" s="8">
        <v>84189</v>
      </c>
      <c r="D125" s="1">
        <v>116</v>
      </c>
      <c r="E125" s="2">
        <f t="shared" si="3"/>
        <v>14.174011819919949</v>
      </c>
      <c r="F125" s="1">
        <f t="shared" si="2"/>
        <v>5.0000000000000001E-3</v>
      </c>
    </row>
    <row r="126" spans="3:6" x14ac:dyDescent="0.25">
      <c r="C126" s="8">
        <v>84554</v>
      </c>
      <c r="D126" s="1">
        <v>117</v>
      </c>
      <c r="E126" s="2">
        <f t="shared" si="3"/>
        <v>14.244881879019546</v>
      </c>
      <c r="F126" s="1">
        <f t="shared" si="2"/>
        <v>5.0000000000000001E-3</v>
      </c>
    </row>
    <row r="127" spans="3:6" x14ac:dyDescent="0.25">
      <c r="C127" s="8">
        <v>84920</v>
      </c>
      <c r="D127" s="1">
        <v>118</v>
      </c>
      <c r="E127" s="2">
        <f t="shared" si="3"/>
        <v>14.316106288414643</v>
      </c>
      <c r="F127" s="1">
        <f t="shared" si="2"/>
        <v>5.0000000000000001E-3</v>
      </c>
    </row>
    <row r="128" spans="3:6" x14ac:dyDescent="0.25">
      <c r="C128" s="8">
        <v>85285</v>
      </c>
      <c r="D128" s="1">
        <v>119</v>
      </c>
      <c r="E128" s="2">
        <f t="shared" si="3"/>
        <v>14.387686819856714</v>
      </c>
      <c r="F128" s="1">
        <f t="shared" si="2"/>
        <v>5.0000000000000001E-3</v>
      </c>
    </row>
    <row r="129" spans="3:6" x14ac:dyDescent="0.25">
      <c r="C129" s="8">
        <v>85650</v>
      </c>
      <c r="D129" s="1">
        <v>120</v>
      </c>
      <c r="E129" s="2">
        <f t="shared" si="3"/>
        <v>14.459625253955997</v>
      </c>
      <c r="F129" s="1">
        <f t="shared" si="2"/>
        <v>5.0000000000000001E-3</v>
      </c>
    </row>
    <row r="130" spans="3:6" x14ac:dyDescent="0.25">
      <c r="C130" s="8">
        <v>86015</v>
      </c>
      <c r="D130" s="1">
        <v>121</v>
      </c>
      <c r="E130" s="2">
        <f t="shared" si="3"/>
        <v>14.531923380225775</v>
      </c>
      <c r="F130" s="1">
        <f t="shared" si="2"/>
        <v>5.0000000000000001E-3</v>
      </c>
    </row>
    <row r="131" spans="3:6" x14ac:dyDescent="0.25">
      <c r="C131" s="8">
        <v>86381</v>
      </c>
      <c r="D131" s="1">
        <v>122</v>
      </c>
      <c r="E131" s="2">
        <f t="shared" si="3"/>
        <v>14.604582997126903</v>
      </c>
      <c r="F131" s="1">
        <f t="shared" si="2"/>
        <v>5.0000000000000001E-3</v>
      </c>
    </row>
    <row r="132" spans="3:6" x14ac:dyDescent="0.25">
      <c r="C132" s="8">
        <v>86746</v>
      </c>
      <c r="D132" s="1">
        <v>123</v>
      </c>
      <c r="E132" s="2">
        <f t="shared" si="3"/>
        <v>14.677605912112535</v>
      </c>
      <c r="F132" s="1">
        <f t="shared" si="2"/>
        <v>5.0000000000000001E-3</v>
      </c>
    </row>
    <row r="133" spans="3:6" x14ac:dyDescent="0.25">
      <c r="C133" s="8">
        <v>87111</v>
      </c>
      <c r="D133" s="1">
        <v>124</v>
      </c>
      <c r="E133" s="2">
        <f t="shared" si="3"/>
        <v>14.750993941673096</v>
      </c>
      <c r="F133" s="1">
        <f t="shared" si="2"/>
        <v>5.0000000000000001E-3</v>
      </c>
    </row>
    <row r="134" spans="3:6" x14ac:dyDescent="0.25">
      <c r="C134" s="8">
        <v>87476</v>
      </c>
      <c r="D134" s="1">
        <v>125</v>
      </c>
      <c r="E134" s="2">
        <f t="shared" si="3"/>
        <v>14.824748911381461</v>
      </c>
      <c r="F134" s="1">
        <f t="shared" si="2"/>
        <v>5.0000000000000001E-3</v>
      </c>
    </row>
    <row r="135" spans="3:6" x14ac:dyDescent="0.25">
      <c r="C135" s="8">
        <v>87842</v>
      </c>
      <c r="D135" s="1">
        <v>126</v>
      </c>
      <c r="E135" s="2">
        <f t="shared" si="3"/>
        <v>14.898872655938366</v>
      </c>
      <c r="F135" s="1">
        <f t="shared" si="2"/>
        <v>5.0000000000000001E-3</v>
      </c>
    </row>
    <row r="136" spans="3:6" x14ac:dyDescent="0.25">
      <c r="C136" s="8">
        <v>88207</v>
      </c>
      <c r="D136" s="1">
        <v>127</v>
      </c>
      <c r="E136" s="2">
        <f t="shared" si="3"/>
        <v>14.973367019218056</v>
      </c>
      <c r="F136" s="1">
        <f t="shared" si="2"/>
        <v>5.0000000000000001E-3</v>
      </c>
    </row>
    <row r="137" spans="3:6" x14ac:dyDescent="0.25">
      <c r="C137" s="8">
        <v>88572</v>
      </c>
      <c r="D137" s="1">
        <v>128</v>
      </c>
      <c r="E137" s="2">
        <f t="shared" si="3"/>
        <v>15.048233854314145</v>
      </c>
      <c r="F137" s="1">
        <f t="shared" si="2"/>
        <v>5.0000000000000001E-3</v>
      </c>
    </row>
    <row r="138" spans="3:6" x14ac:dyDescent="0.25">
      <c r="C138" s="8">
        <v>88937</v>
      </c>
      <c r="D138" s="1">
        <v>129</v>
      </c>
      <c r="E138" s="2">
        <f t="shared" si="3"/>
        <v>15.123475023585714</v>
      </c>
      <c r="F138" s="1">
        <f t="shared" ref="F138:F201" si="4">IF(D138&lt;=yearsinitialgrowth,firstgrowthrate,finalgrowthrate)</f>
        <v>5.0000000000000001E-3</v>
      </c>
    </row>
    <row r="139" spans="3:6" x14ac:dyDescent="0.25">
      <c r="C139" s="8">
        <v>89303</v>
      </c>
      <c r="D139" s="1">
        <v>130</v>
      </c>
      <c r="E139" s="2">
        <f t="shared" si="3"/>
        <v>15.199092398703641</v>
      </c>
      <c r="F139" s="1">
        <f t="shared" si="4"/>
        <v>5.0000000000000001E-3</v>
      </c>
    </row>
    <row r="140" spans="3:6" x14ac:dyDescent="0.25">
      <c r="C140" s="8">
        <v>89668</v>
      </c>
      <c r="D140" s="1">
        <v>131</v>
      </c>
      <c r="E140" s="2">
        <f t="shared" si="3"/>
        <v>15.275087860697157</v>
      </c>
      <c r="F140" s="1">
        <f t="shared" si="4"/>
        <v>5.0000000000000001E-3</v>
      </c>
    </row>
    <row r="141" spans="3:6" x14ac:dyDescent="0.25">
      <c r="C141" s="8">
        <v>90033</v>
      </c>
      <c r="D141" s="1">
        <v>132</v>
      </c>
      <c r="E141" s="2">
        <f t="shared" si="3"/>
        <v>15.351463300000642</v>
      </c>
      <c r="F141" s="1">
        <f t="shared" si="4"/>
        <v>5.0000000000000001E-3</v>
      </c>
    </row>
    <row r="142" spans="3:6" x14ac:dyDescent="0.25">
      <c r="C142" s="8">
        <v>90398</v>
      </c>
      <c r="D142" s="1">
        <v>133</v>
      </c>
      <c r="E142" s="2">
        <f t="shared" ref="E142:E205" si="5">E141*(1+F141)</f>
        <v>15.428220616500644</v>
      </c>
      <c r="F142" s="1">
        <f t="shared" si="4"/>
        <v>5.0000000000000001E-3</v>
      </c>
    </row>
    <row r="143" spans="3:6" x14ac:dyDescent="0.25">
      <c r="C143" s="8">
        <v>90764</v>
      </c>
      <c r="D143" s="1">
        <v>134</v>
      </c>
      <c r="E143" s="2">
        <f t="shared" si="5"/>
        <v>15.505361719583146</v>
      </c>
      <c r="F143" s="1">
        <f t="shared" si="4"/>
        <v>5.0000000000000001E-3</v>
      </c>
    </row>
    <row r="144" spans="3:6" x14ac:dyDescent="0.25">
      <c r="C144" s="8">
        <v>91129</v>
      </c>
      <c r="D144" s="1">
        <v>135</v>
      </c>
      <c r="E144" s="2">
        <f t="shared" si="5"/>
        <v>15.58288852818106</v>
      </c>
      <c r="F144" s="1">
        <f t="shared" si="4"/>
        <v>5.0000000000000001E-3</v>
      </c>
    </row>
    <row r="145" spans="3:6" x14ac:dyDescent="0.25">
      <c r="C145" s="8">
        <v>91494</v>
      </c>
      <c r="D145" s="1">
        <v>136</v>
      </c>
      <c r="E145" s="2">
        <f t="shared" si="5"/>
        <v>15.660802970821964</v>
      </c>
      <c r="F145" s="1">
        <f t="shared" si="4"/>
        <v>5.0000000000000001E-3</v>
      </c>
    </row>
    <row r="146" spans="3:6" x14ac:dyDescent="0.25">
      <c r="C146" s="8">
        <v>91859</v>
      </c>
      <c r="D146" s="1">
        <v>137</v>
      </c>
      <c r="E146" s="2">
        <f t="shared" si="5"/>
        <v>15.739106985676072</v>
      </c>
      <c r="F146" s="1">
        <f t="shared" si="4"/>
        <v>5.0000000000000001E-3</v>
      </c>
    </row>
    <row r="147" spans="3:6" x14ac:dyDescent="0.25">
      <c r="C147" s="8">
        <v>92225</v>
      </c>
      <c r="D147" s="1">
        <v>138</v>
      </c>
      <c r="E147" s="2">
        <f t="shared" si="5"/>
        <v>15.817802520604451</v>
      </c>
      <c r="F147" s="1">
        <f t="shared" si="4"/>
        <v>5.0000000000000001E-3</v>
      </c>
    </row>
    <row r="148" spans="3:6" x14ac:dyDescent="0.25">
      <c r="C148" s="8">
        <v>92590</v>
      </c>
      <c r="D148" s="1">
        <v>139</v>
      </c>
      <c r="E148" s="2">
        <f t="shared" si="5"/>
        <v>15.896891533207471</v>
      </c>
      <c r="F148" s="1">
        <f t="shared" si="4"/>
        <v>5.0000000000000001E-3</v>
      </c>
    </row>
    <row r="149" spans="3:6" x14ac:dyDescent="0.25">
      <c r="C149" s="8">
        <v>92955</v>
      </c>
      <c r="D149" s="1">
        <v>140</v>
      </c>
      <c r="E149" s="2">
        <f t="shared" si="5"/>
        <v>15.976375990873507</v>
      </c>
      <c r="F149" s="1">
        <f t="shared" si="4"/>
        <v>5.0000000000000001E-3</v>
      </c>
    </row>
    <row r="150" spans="3:6" x14ac:dyDescent="0.25">
      <c r="C150" s="8">
        <v>93320</v>
      </c>
      <c r="D150" s="1">
        <v>141</v>
      </c>
      <c r="E150" s="2">
        <f t="shared" si="5"/>
        <v>16.056257870827874</v>
      </c>
      <c r="F150" s="1">
        <f t="shared" si="4"/>
        <v>5.0000000000000001E-3</v>
      </c>
    </row>
    <row r="151" spans="3:6" x14ac:dyDescent="0.25">
      <c r="C151" s="8">
        <v>93686</v>
      </c>
      <c r="D151" s="1">
        <v>142</v>
      </c>
      <c r="E151" s="2">
        <f t="shared" si="5"/>
        <v>16.136539160182011</v>
      </c>
      <c r="F151" s="1">
        <f t="shared" si="4"/>
        <v>5.0000000000000001E-3</v>
      </c>
    </row>
    <row r="152" spans="3:6" x14ac:dyDescent="0.25">
      <c r="C152" s="8">
        <v>94051</v>
      </c>
      <c r="D152" s="1">
        <v>143</v>
      </c>
      <c r="E152" s="2">
        <f t="shared" si="5"/>
        <v>16.21722185598292</v>
      </c>
      <c r="F152" s="1">
        <f t="shared" si="4"/>
        <v>5.0000000000000001E-3</v>
      </c>
    </row>
    <row r="153" spans="3:6" x14ac:dyDescent="0.25">
      <c r="C153" s="8">
        <v>94416</v>
      </c>
      <c r="D153" s="1">
        <v>144</v>
      </c>
      <c r="E153" s="2">
        <f t="shared" si="5"/>
        <v>16.298307965262833</v>
      </c>
      <c r="F153" s="1">
        <f t="shared" si="4"/>
        <v>5.0000000000000001E-3</v>
      </c>
    </row>
    <row r="154" spans="3:6" x14ac:dyDescent="0.25">
      <c r="C154" s="8">
        <v>94781</v>
      </c>
      <c r="D154" s="1">
        <v>145</v>
      </c>
      <c r="E154" s="2">
        <f t="shared" si="5"/>
        <v>16.379799505089146</v>
      </c>
      <c r="F154" s="1">
        <f t="shared" si="4"/>
        <v>5.0000000000000001E-3</v>
      </c>
    </row>
    <row r="155" spans="3:6" x14ac:dyDescent="0.25">
      <c r="C155" s="8">
        <v>95147</v>
      </c>
      <c r="D155" s="1">
        <v>146</v>
      </c>
      <c r="E155" s="2">
        <f t="shared" si="5"/>
        <v>16.461698502614588</v>
      </c>
      <c r="F155" s="1">
        <f t="shared" si="4"/>
        <v>5.0000000000000001E-3</v>
      </c>
    </row>
    <row r="156" spans="3:6" x14ac:dyDescent="0.25">
      <c r="C156" s="8">
        <v>95512</v>
      </c>
      <c r="D156" s="1">
        <v>147</v>
      </c>
      <c r="E156" s="2">
        <f t="shared" si="5"/>
        <v>16.54400699512766</v>
      </c>
      <c r="F156" s="1">
        <f t="shared" si="4"/>
        <v>5.0000000000000001E-3</v>
      </c>
    </row>
    <row r="157" spans="3:6" x14ac:dyDescent="0.25">
      <c r="C157" s="8">
        <v>95877</v>
      </c>
      <c r="D157" s="1">
        <v>148</v>
      </c>
      <c r="E157" s="2">
        <f t="shared" si="5"/>
        <v>16.626727030103297</v>
      </c>
      <c r="F157" s="1">
        <f t="shared" si="4"/>
        <v>5.0000000000000001E-3</v>
      </c>
    </row>
    <row r="158" spans="3:6" x14ac:dyDescent="0.25">
      <c r="C158" s="8">
        <v>96242</v>
      </c>
      <c r="D158" s="1">
        <v>149</v>
      </c>
      <c r="E158" s="2">
        <f t="shared" si="5"/>
        <v>16.70986066525381</v>
      </c>
      <c r="F158" s="1">
        <f t="shared" si="4"/>
        <v>5.0000000000000001E-3</v>
      </c>
    </row>
    <row r="159" spans="3:6" x14ac:dyDescent="0.25">
      <c r="C159" s="8">
        <v>96608</v>
      </c>
      <c r="D159" s="1">
        <v>150</v>
      </c>
      <c r="E159" s="2">
        <f t="shared" si="5"/>
        <v>16.793409968580079</v>
      </c>
      <c r="F159" s="1">
        <f t="shared" si="4"/>
        <v>5.0000000000000001E-3</v>
      </c>
    </row>
    <row r="160" spans="3:6" x14ac:dyDescent="0.25">
      <c r="C160" s="8">
        <v>96973</v>
      </c>
      <c r="D160" s="1">
        <v>151</v>
      </c>
      <c r="E160" s="2">
        <f t="shared" si="5"/>
        <v>16.877377018422976</v>
      </c>
      <c r="F160" s="1">
        <f t="shared" si="4"/>
        <v>5.0000000000000001E-3</v>
      </c>
    </row>
    <row r="161" spans="3:6" x14ac:dyDescent="0.25">
      <c r="C161" s="8">
        <v>97338</v>
      </c>
      <c r="D161" s="1">
        <v>152</v>
      </c>
      <c r="E161" s="2">
        <f t="shared" si="5"/>
        <v>16.961763903515088</v>
      </c>
      <c r="F161" s="1">
        <f t="shared" si="4"/>
        <v>5.0000000000000001E-3</v>
      </c>
    </row>
    <row r="162" spans="3:6" x14ac:dyDescent="0.25">
      <c r="C162" s="8">
        <v>97703</v>
      </c>
      <c r="D162" s="1">
        <v>153</v>
      </c>
      <c r="E162" s="2">
        <f t="shared" si="5"/>
        <v>17.046572723032661</v>
      </c>
      <c r="F162" s="1">
        <f t="shared" si="4"/>
        <v>5.0000000000000001E-3</v>
      </c>
    </row>
    <row r="163" spans="3:6" x14ac:dyDescent="0.25">
      <c r="C163" s="8">
        <v>98069</v>
      </c>
      <c r="D163" s="1">
        <v>154</v>
      </c>
      <c r="E163" s="2">
        <f t="shared" si="5"/>
        <v>17.131805586647822</v>
      </c>
      <c r="F163" s="1">
        <f t="shared" si="4"/>
        <v>5.0000000000000001E-3</v>
      </c>
    </row>
    <row r="164" spans="3:6" x14ac:dyDescent="0.25">
      <c r="C164" s="8">
        <v>98434</v>
      </c>
      <c r="D164" s="1">
        <v>155</v>
      </c>
      <c r="E164" s="2">
        <f t="shared" si="5"/>
        <v>17.217464614581058</v>
      </c>
      <c r="F164" s="1">
        <f t="shared" si="4"/>
        <v>5.0000000000000001E-3</v>
      </c>
    </row>
    <row r="165" spans="3:6" x14ac:dyDescent="0.25">
      <c r="C165" s="8">
        <v>98799</v>
      </c>
      <c r="D165" s="1">
        <v>156</v>
      </c>
      <c r="E165" s="2">
        <f t="shared" si="5"/>
        <v>17.30355193765396</v>
      </c>
      <c r="F165" s="1">
        <f t="shared" si="4"/>
        <v>5.0000000000000001E-3</v>
      </c>
    </row>
    <row r="166" spans="3:6" x14ac:dyDescent="0.25">
      <c r="C166" s="8">
        <v>99164</v>
      </c>
      <c r="D166" s="1">
        <v>157</v>
      </c>
      <c r="E166" s="2">
        <f t="shared" si="5"/>
        <v>17.390069697342227</v>
      </c>
      <c r="F166" s="1">
        <f t="shared" si="4"/>
        <v>5.0000000000000001E-3</v>
      </c>
    </row>
    <row r="167" spans="3:6" x14ac:dyDescent="0.25">
      <c r="C167" s="8">
        <v>99530</v>
      </c>
      <c r="D167" s="1">
        <v>158</v>
      </c>
      <c r="E167" s="2">
        <f t="shared" si="5"/>
        <v>17.477020045828937</v>
      </c>
      <c r="F167" s="1">
        <f t="shared" si="4"/>
        <v>5.0000000000000001E-3</v>
      </c>
    </row>
    <row r="168" spans="3:6" x14ac:dyDescent="0.25">
      <c r="C168" s="8">
        <v>99895</v>
      </c>
      <c r="D168" s="1">
        <v>159</v>
      </c>
      <c r="E168" s="2">
        <f t="shared" si="5"/>
        <v>17.564405146058078</v>
      </c>
      <c r="F168" s="1">
        <f t="shared" si="4"/>
        <v>5.0000000000000001E-3</v>
      </c>
    </row>
    <row r="169" spans="3:6" x14ac:dyDescent="0.25">
      <c r="C169" s="8">
        <v>100260</v>
      </c>
      <c r="D169" s="1">
        <v>160</v>
      </c>
      <c r="E169" s="2">
        <f t="shared" si="5"/>
        <v>17.652227171788368</v>
      </c>
      <c r="F169" s="1">
        <f t="shared" si="4"/>
        <v>5.0000000000000001E-3</v>
      </c>
    </row>
    <row r="170" spans="3:6" x14ac:dyDescent="0.25">
      <c r="C170" s="8">
        <v>100625</v>
      </c>
      <c r="D170" s="1">
        <v>161</v>
      </c>
      <c r="E170" s="2">
        <f t="shared" si="5"/>
        <v>17.740488307647308</v>
      </c>
      <c r="F170" s="1">
        <f t="shared" si="4"/>
        <v>5.0000000000000001E-3</v>
      </c>
    </row>
    <row r="171" spans="3:6" x14ac:dyDescent="0.25">
      <c r="C171" s="8">
        <v>100991</v>
      </c>
      <c r="D171" s="1">
        <v>162</v>
      </c>
      <c r="E171" s="2">
        <f t="shared" si="5"/>
        <v>17.829190749185543</v>
      </c>
      <c r="F171" s="1">
        <f t="shared" si="4"/>
        <v>5.0000000000000001E-3</v>
      </c>
    </row>
    <row r="172" spans="3:6" x14ac:dyDescent="0.25">
      <c r="C172" s="8">
        <v>101356</v>
      </c>
      <c r="D172" s="1">
        <v>163</v>
      </c>
      <c r="E172" s="2">
        <f t="shared" si="5"/>
        <v>17.91833670293147</v>
      </c>
      <c r="F172" s="1">
        <f t="shared" si="4"/>
        <v>5.0000000000000001E-3</v>
      </c>
    </row>
    <row r="173" spans="3:6" x14ac:dyDescent="0.25">
      <c r="C173" s="8">
        <v>101721</v>
      </c>
      <c r="D173" s="1">
        <v>164</v>
      </c>
      <c r="E173" s="2">
        <f t="shared" si="5"/>
        <v>18.007928386446125</v>
      </c>
      <c r="F173" s="1">
        <f t="shared" si="4"/>
        <v>5.0000000000000001E-3</v>
      </c>
    </row>
    <row r="174" spans="3:6" x14ac:dyDescent="0.25">
      <c r="C174" s="8">
        <v>102086</v>
      </c>
      <c r="D174" s="1">
        <v>165</v>
      </c>
      <c r="E174" s="2">
        <f t="shared" si="5"/>
        <v>18.097968028378354</v>
      </c>
      <c r="F174" s="1">
        <f t="shared" si="4"/>
        <v>5.0000000000000001E-3</v>
      </c>
    </row>
    <row r="175" spans="3:6" x14ac:dyDescent="0.25">
      <c r="C175" s="8">
        <v>102452</v>
      </c>
      <c r="D175" s="1">
        <v>166</v>
      </c>
      <c r="E175" s="2">
        <f t="shared" si="5"/>
        <v>18.188457868520242</v>
      </c>
      <c r="F175" s="1">
        <f t="shared" si="4"/>
        <v>5.0000000000000001E-3</v>
      </c>
    </row>
    <row r="176" spans="3:6" x14ac:dyDescent="0.25">
      <c r="C176" s="8">
        <v>102817</v>
      </c>
      <c r="D176" s="1">
        <v>167</v>
      </c>
      <c r="E176" s="2">
        <f t="shared" si="5"/>
        <v>18.279400157862842</v>
      </c>
      <c r="F176" s="1">
        <f t="shared" si="4"/>
        <v>5.0000000000000001E-3</v>
      </c>
    </row>
    <row r="177" spans="3:6" x14ac:dyDescent="0.25">
      <c r="C177" s="8">
        <v>103182</v>
      </c>
      <c r="D177" s="1">
        <v>168</v>
      </c>
      <c r="E177" s="2">
        <f t="shared" si="5"/>
        <v>18.370797158652152</v>
      </c>
      <c r="F177" s="1">
        <f t="shared" si="4"/>
        <v>5.0000000000000001E-3</v>
      </c>
    </row>
    <row r="178" spans="3:6" x14ac:dyDescent="0.25">
      <c r="C178" s="8">
        <v>103547</v>
      </c>
      <c r="D178" s="1">
        <v>169</v>
      </c>
      <c r="E178" s="2">
        <f t="shared" si="5"/>
        <v>18.46265114444541</v>
      </c>
      <c r="F178" s="1">
        <f t="shared" si="4"/>
        <v>5.0000000000000001E-3</v>
      </c>
    </row>
    <row r="179" spans="3:6" x14ac:dyDescent="0.25">
      <c r="C179" s="8">
        <v>103913</v>
      </c>
      <c r="D179" s="1">
        <v>170</v>
      </c>
      <c r="E179" s="2">
        <f t="shared" si="5"/>
        <v>18.554964400167634</v>
      </c>
      <c r="F179" s="1">
        <f t="shared" si="4"/>
        <v>5.0000000000000001E-3</v>
      </c>
    </row>
    <row r="180" spans="3:6" x14ac:dyDescent="0.25">
      <c r="C180" s="8">
        <v>104278</v>
      </c>
      <c r="D180" s="1">
        <v>171</v>
      </c>
      <c r="E180" s="2">
        <f t="shared" si="5"/>
        <v>18.647739222168472</v>
      </c>
      <c r="F180" s="1">
        <f t="shared" si="4"/>
        <v>5.0000000000000001E-3</v>
      </c>
    </row>
    <row r="181" spans="3:6" x14ac:dyDescent="0.25">
      <c r="C181" s="8">
        <v>104643</v>
      </c>
      <c r="D181" s="1">
        <v>172</v>
      </c>
      <c r="E181" s="2">
        <f t="shared" si="5"/>
        <v>18.740977918279313</v>
      </c>
      <c r="F181" s="1">
        <f t="shared" si="4"/>
        <v>5.0000000000000001E-3</v>
      </c>
    </row>
    <row r="182" spans="3:6" x14ac:dyDescent="0.25">
      <c r="C182" s="8">
        <v>105008</v>
      </c>
      <c r="D182" s="1">
        <v>173</v>
      </c>
      <c r="E182" s="2">
        <f t="shared" si="5"/>
        <v>18.834682807870706</v>
      </c>
      <c r="F182" s="1">
        <f t="shared" si="4"/>
        <v>5.0000000000000001E-3</v>
      </c>
    </row>
    <row r="183" spans="3:6" x14ac:dyDescent="0.25">
      <c r="C183" s="8">
        <v>105374</v>
      </c>
      <c r="D183" s="1">
        <v>174</v>
      </c>
      <c r="E183" s="2">
        <f t="shared" si="5"/>
        <v>18.928856221910056</v>
      </c>
      <c r="F183" s="1">
        <f t="shared" si="4"/>
        <v>5.0000000000000001E-3</v>
      </c>
    </row>
    <row r="184" spans="3:6" x14ac:dyDescent="0.25">
      <c r="C184" s="8">
        <v>105739</v>
      </c>
      <c r="D184" s="1">
        <v>175</v>
      </c>
      <c r="E184" s="2">
        <f t="shared" si="5"/>
        <v>19.023500503019605</v>
      </c>
      <c r="F184" s="1">
        <f t="shared" si="4"/>
        <v>5.0000000000000001E-3</v>
      </c>
    </row>
    <row r="185" spans="3:6" x14ac:dyDescent="0.25">
      <c r="C185" s="8">
        <v>106104</v>
      </c>
      <c r="D185" s="1">
        <v>176</v>
      </c>
      <c r="E185" s="2">
        <f t="shared" si="5"/>
        <v>19.118618005534699</v>
      </c>
      <c r="F185" s="1">
        <f t="shared" si="4"/>
        <v>5.0000000000000001E-3</v>
      </c>
    </row>
    <row r="186" spans="3:6" x14ac:dyDescent="0.25">
      <c r="C186" s="8">
        <v>106469</v>
      </c>
      <c r="D186" s="1">
        <v>177</v>
      </c>
      <c r="E186" s="2">
        <f t="shared" si="5"/>
        <v>19.214211095562369</v>
      </c>
      <c r="F186" s="1">
        <f t="shared" si="4"/>
        <v>5.0000000000000001E-3</v>
      </c>
    </row>
    <row r="187" spans="3:6" x14ac:dyDescent="0.25">
      <c r="C187" s="8">
        <v>106835</v>
      </c>
      <c r="D187" s="1">
        <v>178</v>
      </c>
      <c r="E187" s="2">
        <f t="shared" si="5"/>
        <v>19.31028215104018</v>
      </c>
      <c r="F187" s="1">
        <f t="shared" si="4"/>
        <v>5.0000000000000001E-3</v>
      </c>
    </row>
    <row r="188" spans="3:6" x14ac:dyDescent="0.25">
      <c r="C188" s="8">
        <v>107200</v>
      </c>
      <c r="D188" s="1">
        <v>179</v>
      </c>
      <c r="E188" s="2">
        <f t="shared" si="5"/>
        <v>19.406833561795381</v>
      </c>
      <c r="F188" s="1">
        <f t="shared" si="4"/>
        <v>5.0000000000000001E-3</v>
      </c>
    </row>
    <row r="189" spans="3:6" x14ac:dyDescent="0.25">
      <c r="C189" s="8">
        <v>107565</v>
      </c>
      <c r="D189" s="1">
        <v>180</v>
      </c>
      <c r="E189" s="2">
        <f t="shared" si="5"/>
        <v>19.503867729604355</v>
      </c>
      <c r="F189" s="1">
        <f t="shared" si="4"/>
        <v>5.0000000000000001E-3</v>
      </c>
    </row>
    <row r="190" spans="3:6" x14ac:dyDescent="0.25">
      <c r="C190" s="8">
        <v>107930</v>
      </c>
      <c r="D190" s="1">
        <v>181</v>
      </c>
      <c r="E190" s="2">
        <f t="shared" si="5"/>
        <v>19.601387068252375</v>
      </c>
      <c r="F190" s="1">
        <f t="shared" si="4"/>
        <v>5.0000000000000001E-3</v>
      </c>
    </row>
    <row r="191" spans="3:6" x14ac:dyDescent="0.25">
      <c r="C191" s="8">
        <v>108296</v>
      </c>
      <c r="D191" s="1">
        <v>182</v>
      </c>
      <c r="E191" s="2">
        <f t="shared" si="5"/>
        <v>19.699394003593635</v>
      </c>
      <c r="F191" s="1">
        <f t="shared" si="4"/>
        <v>5.0000000000000001E-3</v>
      </c>
    </row>
    <row r="192" spans="3:6" x14ac:dyDescent="0.25">
      <c r="C192" s="8">
        <v>108661</v>
      </c>
      <c r="D192" s="1">
        <v>183</v>
      </c>
      <c r="E192" s="2">
        <f t="shared" si="5"/>
        <v>19.797890973611601</v>
      </c>
      <c r="F192" s="1">
        <f t="shared" si="4"/>
        <v>5.0000000000000001E-3</v>
      </c>
    </row>
    <row r="193" spans="3:6" x14ac:dyDescent="0.25">
      <c r="C193" s="8">
        <v>109026</v>
      </c>
      <c r="D193" s="1">
        <v>184</v>
      </c>
      <c r="E193" s="2">
        <f t="shared" si="5"/>
        <v>19.896880428479658</v>
      </c>
      <c r="F193" s="1">
        <f t="shared" si="4"/>
        <v>5.0000000000000001E-3</v>
      </c>
    </row>
    <row r="194" spans="3:6" x14ac:dyDescent="0.25">
      <c r="C194" s="8">
        <v>109391</v>
      </c>
      <c r="D194" s="1">
        <v>185</v>
      </c>
      <c r="E194" s="2">
        <f t="shared" si="5"/>
        <v>19.996364830622053</v>
      </c>
      <c r="F194" s="1">
        <f t="shared" si="4"/>
        <v>5.0000000000000001E-3</v>
      </c>
    </row>
    <row r="195" spans="3:6" x14ac:dyDescent="0.25">
      <c r="C195" s="8">
        <v>109756</v>
      </c>
      <c r="D195" s="1">
        <v>186</v>
      </c>
      <c r="E195" s="2">
        <f t="shared" si="5"/>
        <v>20.096346654775161</v>
      </c>
      <c r="F195" s="1">
        <f t="shared" si="4"/>
        <v>5.0000000000000001E-3</v>
      </c>
    </row>
    <row r="196" spans="3:6" x14ac:dyDescent="0.25">
      <c r="C196" s="8">
        <v>110121</v>
      </c>
      <c r="D196" s="1">
        <v>187</v>
      </c>
      <c r="E196" s="2">
        <f t="shared" si="5"/>
        <v>20.196828388049035</v>
      </c>
      <c r="F196" s="1">
        <f t="shared" si="4"/>
        <v>5.0000000000000001E-3</v>
      </c>
    </row>
    <row r="197" spans="3:6" x14ac:dyDescent="0.25">
      <c r="C197" s="8">
        <v>110486</v>
      </c>
      <c r="D197" s="1">
        <v>188</v>
      </c>
      <c r="E197" s="2">
        <f t="shared" si="5"/>
        <v>20.297812529989276</v>
      </c>
      <c r="F197" s="1">
        <f t="shared" si="4"/>
        <v>5.0000000000000001E-3</v>
      </c>
    </row>
    <row r="198" spans="3:6" x14ac:dyDescent="0.25">
      <c r="C198" s="8">
        <v>110851</v>
      </c>
      <c r="D198" s="1">
        <v>189</v>
      </c>
      <c r="E198" s="2">
        <f t="shared" si="5"/>
        <v>20.399301592639219</v>
      </c>
      <c r="F198" s="1">
        <f t="shared" si="4"/>
        <v>5.0000000000000001E-3</v>
      </c>
    </row>
    <row r="199" spans="3:6" x14ac:dyDescent="0.25">
      <c r="C199" s="8">
        <v>111217</v>
      </c>
      <c r="D199" s="1">
        <v>190</v>
      </c>
      <c r="E199" s="2">
        <f t="shared" si="5"/>
        <v>20.501298100602412</v>
      </c>
      <c r="F199" s="1">
        <f t="shared" si="4"/>
        <v>5.0000000000000001E-3</v>
      </c>
    </row>
    <row r="200" spans="3:6" x14ac:dyDescent="0.25">
      <c r="C200" s="8">
        <v>111582</v>
      </c>
      <c r="D200" s="1">
        <v>191</v>
      </c>
      <c r="E200" s="2">
        <f t="shared" si="5"/>
        <v>20.603804591105423</v>
      </c>
      <c r="F200" s="1">
        <f t="shared" si="4"/>
        <v>5.0000000000000001E-3</v>
      </c>
    </row>
    <row r="201" spans="3:6" x14ac:dyDescent="0.25">
      <c r="C201" s="8">
        <v>111947</v>
      </c>
      <c r="D201" s="1">
        <v>192</v>
      </c>
      <c r="E201" s="2">
        <f t="shared" si="5"/>
        <v>20.706823614060948</v>
      </c>
      <c r="F201" s="1">
        <f t="shared" si="4"/>
        <v>5.0000000000000001E-3</v>
      </c>
    </row>
    <row r="202" spans="3:6" x14ac:dyDescent="0.25">
      <c r="C202" s="8">
        <v>112312</v>
      </c>
      <c r="D202" s="1">
        <v>193</v>
      </c>
      <c r="E202" s="2">
        <f t="shared" si="5"/>
        <v>20.810357732131251</v>
      </c>
      <c r="F202" s="1">
        <f t="shared" ref="F202:F259" si="6">IF(D202&lt;=yearsinitialgrowth,firstgrowthrate,finalgrowthrate)</f>
        <v>5.0000000000000001E-3</v>
      </c>
    </row>
    <row r="203" spans="3:6" x14ac:dyDescent="0.25">
      <c r="C203" s="8">
        <v>112678</v>
      </c>
      <c r="D203" s="1">
        <v>194</v>
      </c>
      <c r="E203" s="2">
        <f t="shared" si="5"/>
        <v>20.914409520791907</v>
      </c>
      <c r="F203" s="1">
        <f t="shared" si="6"/>
        <v>5.0000000000000001E-3</v>
      </c>
    </row>
    <row r="204" spans="3:6" x14ac:dyDescent="0.25">
      <c r="C204" s="8">
        <v>113043</v>
      </c>
      <c r="D204" s="1">
        <v>195</v>
      </c>
      <c r="E204" s="2">
        <f t="shared" si="5"/>
        <v>21.018981568395862</v>
      </c>
      <c r="F204" s="1">
        <f t="shared" si="6"/>
        <v>5.0000000000000001E-3</v>
      </c>
    </row>
    <row r="205" spans="3:6" x14ac:dyDescent="0.25">
      <c r="C205" s="8">
        <v>113408</v>
      </c>
      <c r="D205" s="1">
        <v>196</v>
      </c>
      <c r="E205" s="2">
        <f t="shared" si="5"/>
        <v>21.124076476237839</v>
      </c>
      <c r="F205" s="1">
        <f t="shared" si="6"/>
        <v>5.0000000000000001E-3</v>
      </c>
    </row>
    <row r="206" spans="3:6" x14ac:dyDescent="0.25">
      <c r="C206" s="8">
        <v>113773</v>
      </c>
      <c r="D206" s="1">
        <v>197</v>
      </c>
      <c r="E206" s="2">
        <f t="shared" ref="E206:E259" si="7">E205*(1+F205)</f>
        <v>21.229696858619025</v>
      </c>
      <c r="F206" s="1">
        <f t="shared" si="6"/>
        <v>5.0000000000000001E-3</v>
      </c>
    </row>
    <row r="207" spans="3:6" x14ac:dyDescent="0.25">
      <c r="C207" s="8">
        <v>114139</v>
      </c>
      <c r="D207" s="1">
        <v>198</v>
      </c>
      <c r="E207" s="2">
        <f t="shared" si="7"/>
        <v>21.335845342912119</v>
      </c>
      <c r="F207" s="1">
        <f t="shared" si="6"/>
        <v>5.0000000000000001E-3</v>
      </c>
    </row>
    <row r="208" spans="3:6" x14ac:dyDescent="0.25">
      <c r="C208" s="8">
        <v>114504</v>
      </c>
      <c r="D208" s="1">
        <v>199</v>
      </c>
      <c r="E208" s="2">
        <f t="shared" si="7"/>
        <v>21.442524569626677</v>
      </c>
      <c r="F208" s="1">
        <f t="shared" si="6"/>
        <v>5.0000000000000001E-3</v>
      </c>
    </row>
    <row r="209" spans="3:6" x14ac:dyDescent="0.25">
      <c r="C209" s="8">
        <v>114869</v>
      </c>
      <c r="D209" s="1">
        <v>200</v>
      </c>
      <c r="E209" s="2">
        <f t="shared" si="7"/>
        <v>21.549737192474808</v>
      </c>
      <c r="F209" s="1">
        <f t="shared" si="6"/>
        <v>5.0000000000000001E-3</v>
      </c>
    </row>
    <row r="210" spans="3:6" x14ac:dyDescent="0.25">
      <c r="C210" s="8">
        <v>115234</v>
      </c>
      <c r="D210" s="1">
        <v>201</v>
      </c>
      <c r="E210" s="2">
        <f t="shared" si="7"/>
        <v>21.657485878437178</v>
      </c>
      <c r="F210" s="1">
        <f t="shared" si="6"/>
        <v>5.0000000000000001E-3</v>
      </c>
    </row>
    <row r="211" spans="3:6" x14ac:dyDescent="0.25">
      <c r="C211" s="8">
        <v>115600</v>
      </c>
      <c r="D211" s="1">
        <v>202</v>
      </c>
      <c r="E211" s="2">
        <f t="shared" si="7"/>
        <v>21.765773307829363</v>
      </c>
      <c r="F211" s="1">
        <f t="shared" si="6"/>
        <v>5.0000000000000001E-3</v>
      </c>
    </row>
    <row r="212" spans="3:6" x14ac:dyDescent="0.25">
      <c r="C212" s="8">
        <v>115965</v>
      </c>
      <c r="D212" s="1">
        <v>203</v>
      </c>
      <c r="E212" s="2">
        <f t="shared" si="7"/>
        <v>21.874602174368508</v>
      </c>
      <c r="F212" s="1">
        <f t="shared" si="6"/>
        <v>5.0000000000000001E-3</v>
      </c>
    </row>
    <row r="213" spans="3:6" x14ac:dyDescent="0.25">
      <c r="C213" s="8">
        <v>116330</v>
      </c>
      <c r="D213" s="1">
        <v>204</v>
      </c>
      <c r="E213" s="2">
        <f t="shared" si="7"/>
        <v>21.98397518524035</v>
      </c>
      <c r="F213" s="1">
        <f t="shared" si="6"/>
        <v>5.0000000000000001E-3</v>
      </c>
    </row>
    <row r="214" spans="3:6" x14ac:dyDescent="0.25">
      <c r="C214" s="8">
        <v>116695</v>
      </c>
      <c r="D214" s="1">
        <v>205</v>
      </c>
      <c r="E214" s="2">
        <f t="shared" si="7"/>
        <v>22.093895061166549</v>
      </c>
      <c r="F214" s="1">
        <f t="shared" si="6"/>
        <v>5.0000000000000001E-3</v>
      </c>
    </row>
    <row r="215" spans="3:6" x14ac:dyDescent="0.25">
      <c r="C215" s="8">
        <v>117061</v>
      </c>
      <c r="D215" s="1">
        <v>206</v>
      </c>
      <c r="E215" s="2">
        <f t="shared" si="7"/>
        <v>22.204364536472379</v>
      </c>
      <c r="F215" s="1">
        <f t="shared" si="6"/>
        <v>5.0000000000000001E-3</v>
      </c>
    </row>
    <row r="216" spans="3:6" x14ac:dyDescent="0.25">
      <c r="C216" s="8">
        <v>117426</v>
      </c>
      <c r="D216" s="1">
        <v>207</v>
      </c>
      <c r="E216" s="2">
        <f t="shared" si="7"/>
        <v>22.31538635915474</v>
      </c>
      <c r="F216" s="1">
        <f t="shared" si="6"/>
        <v>5.0000000000000001E-3</v>
      </c>
    </row>
    <row r="217" spans="3:6" x14ac:dyDescent="0.25">
      <c r="C217" s="8">
        <v>117791</v>
      </c>
      <c r="D217" s="1">
        <v>208</v>
      </c>
      <c r="E217" s="2">
        <f t="shared" si="7"/>
        <v>22.426963290950511</v>
      </c>
      <c r="F217" s="1">
        <f t="shared" si="6"/>
        <v>5.0000000000000001E-3</v>
      </c>
    </row>
    <row r="218" spans="3:6" x14ac:dyDescent="0.25">
      <c r="C218" s="8">
        <v>118156</v>
      </c>
      <c r="D218" s="1">
        <v>209</v>
      </c>
      <c r="E218" s="2">
        <f t="shared" si="7"/>
        <v>22.539098107405259</v>
      </c>
      <c r="F218" s="1">
        <f t="shared" si="6"/>
        <v>5.0000000000000001E-3</v>
      </c>
    </row>
    <row r="219" spans="3:6" x14ac:dyDescent="0.25">
      <c r="C219" s="8">
        <v>118522</v>
      </c>
      <c r="D219" s="1">
        <v>210</v>
      </c>
      <c r="E219" s="2">
        <f t="shared" si="7"/>
        <v>22.651793597942284</v>
      </c>
      <c r="F219" s="1">
        <f t="shared" si="6"/>
        <v>5.0000000000000001E-3</v>
      </c>
    </row>
    <row r="220" spans="3:6" x14ac:dyDescent="0.25">
      <c r="C220" s="8">
        <v>118887</v>
      </c>
      <c r="D220" s="1">
        <v>211</v>
      </c>
      <c r="E220" s="2">
        <f t="shared" si="7"/>
        <v>22.765052565931992</v>
      </c>
      <c r="F220" s="1">
        <f t="shared" si="6"/>
        <v>5.0000000000000001E-3</v>
      </c>
    </row>
    <row r="221" spans="3:6" x14ac:dyDescent="0.25">
      <c r="C221" s="8">
        <v>119252</v>
      </c>
      <c r="D221" s="1">
        <v>212</v>
      </c>
      <c r="E221" s="2">
        <f t="shared" si="7"/>
        <v>22.878877828761649</v>
      </c>
      <c r="F221" s="1">
        <f t="shared" si="6"/>
        <v>5.0000000000000001E-3</v>
      </c>
    </row>
    <row r="222" spans="3:6" x14ac:dyDescent="0.25">
      <c r="C222" s="8">
        <v>119617</v>
      </c>
      <c r="D222" s="1">
        <v>213</v>
      </c>
      <c r="E222" s="2">
        <f t="shared" si="7"/>
        <v>22.993272217905453</v>
      </c>
      <c r="F222" s="1">
        <f t="shared" si="6"/>
        <v>5.0000000000000001E-3</v>
      </c>
    </row>
    <row r="223" spans="3:6" x14ac:dyDescent="0.25">
      <c r="C223" s="8">
        <v>119983</v>
      </c>
      <c r="D223" s="1">
        <v>214</v>
      </c>
      <c r="E223" s="2">
        <f t="shared" si="7"/>
        <v>23.108238578994978</v>
      </c>
      <c r="F223" s="1">
        <f t="shared" si="6"/>
        <v>5.0000000000000001E-3</v>
      </c>
    </row>
    <row r="224" spans="3:6" x14ac:dyDescent="0.25">
      <c r="C224" s="8">
        <v>120348</v>
      </c>
      <c r="D224" s="1">
        <v>215</v>
      </c>
      <c r="E224" s="2">
        <f t="shared" si="7"/>
        <v>23.223779771889951</v>
      </c>
      <c r="F224" s="1">
        <f t="shared" si="6"/>
        <v>5.0000000000000001E-3</v>
      </c>
    </row>
    <row r="225" spans="3:6" x14ac:dyDescent="0.25">
      <c r="C225" s="8">
        <v>120713</v>
      </c>
      <c r="D225" s="1">
        <v>216</v>
      </c>
      <c r="E225" s="2">
        <f t="shared" si="7"/>
        <v>23.339898670749399</v>
      </c>
      <c r="F225" s="1">
        <f t="shared" si="6"/>
        <v>5.0000000000000001E-3</v>
      </c>
    </row>
    <row r="226" spans="3:6" x14ac:dyDescent="0.25">
      <c r="C226" s="8">
        <v>121078</v>
      </c>
      <c r="D226" s="1">
        <v>217</v>
      </c>
      <c r="E226" s="2">
        <f t="shared" si="7"/>
        <v>23.456598164103145</v>
      </c>
      <c r="F226" s="1">
        <f t="shared" si="6"/>
        <v>5.0000000000000001E-3</v>
      </c>
    </row>
    <row r="227" spans="3:6" x14ac:dyDescent="0.25">
      <c r="C227" s="8">
        <v>121444</v>
      </c>
      <c r="D227" s="1">
        <v>218</v>
      </c>
      <c r="E227" s="2">
        <f t="shared" si="7"/>
        <v>23.573881154923658</v>
      </c>
      <c r="F227" s="1">
        <f t="shared" si="6"/>
        <v>5.0000000000000001E-3</v>
      </c>
    </row>
    <row r="228" spans="3:6" x14ac:dyDescent="0.25">
      <c r="C228" s="8">
        <v>121809</v>
      </c>
      <c r="D228" s="1">
        <v>219</v>
      </c>
      <c r="E228" s="2">
        <f t="shared" si="7"/>
        <v>23.691750560698274</v>
      </c>
      <c r="F228" s="1">
        <f t="shared" si="6"/>
        <v>5.0000000000000001E-3</v>
      </c>
    </row>
    <row r="229" spans="3:6" x14ac:dyDescent="0.25">
      <c r="C229" s="8">
        <v>122174</v>
      </c>
      <c r="D229" s="1">
        <v>220</v>
      </c>
      <c r="E229" s="2">
        <f t="shared" si="7"/>
        <v>23.810209313501762</v>
      </c>
      <c r="F229" s="1">
        <f t="shared" si="6"/>
        <v>5.0000000000000001E-3</v>
      </c>
    </row>
    <row r="230" spans="3:6" x14ac:dyDescent="0.25">
      <c r="C230" s="8">
        <v>122539</v>
      </c>
      <c r="D230" s="1">
        <v>221</v>
      </c>
      <c r="E230" s="2">
        <f t="shared" si="7"/>
        <v>23.929260360069268</v>
      </c>
      <c r="F230" s="1">
        <f t="shared" si="6"/>
        <v>5.0000000000000001E-3</v>
      </c>
    </row>
    <row r="231" spans="3:6" x14ac:dyDescent="0.25">
      <c r="C231" s="8">
        <v>122905</v>
      </c>
      <c r="D231" s="1">
        <v>222</v>
      </c>
      <c r="E231" s="2">
        <f t="shared" si="7"/>
        <v>24.048906661869612</v>
      </c>
      <c r="F231" s="1">
        <f t="shared" si="6"/>
        <v>5.0000000000000001E-3</v>
      </c>
    </row>
    <row r="232" spans="3:6" x14ac:dyDescent="0.25">
      <c r="C232" s="8">
        <v>123270</v>
      </c>
      <c r="D232" s="1">
        <v>223</v>
      </c>
      <c r="E232" s="2">
        <f t="shared" si="7"/>
        <v>24.169151195178959</v>
      </c>
      <c r="F232" s="1">
        <f t="shared" si="6"/>
        <v>5.0000000000000001E-3</v>
      </c>
    </row>
    <row r="233" spans="3:6" x14ac:dyDescent="0.25">
      <c r="C233" s="8">
        <v>123635</v>
      </c>
      <c r="D233" s="1">
        <v>224</v>
      </c>
      <c r="E233" s="2">
        <f t="shared" si="7"/>
        <v>24.289996951154851</v>
      </c>
      <c r="F233" s="1">
        <f t="shared" si="6"/>
        <v>5.0000000000000001E-3</v>
      </c>
    </row>
    <row r="234" spans="3:6" x14ac:dyDescent="0.25">
      <c r="C234" s="8">
        <v>124000</v>
      </c>
      <c r="D234" s="1">
        <v>225</v>
      </c>
      <c r="E234" s="2">
        <f t="shared" si="7"/>
        <v>24.411446935910622</v>
      </c>
      <c r="F234" s="1">
        <f t="shared" si="6"/>
        <v>5.0000000000000001E-3</v>
      </c>
    </row>
    <row r="235" spans="3:6" x14ac:dyDescent="0.25">
      <c r="C235" s="8">
        <v>124366</v>
      </c>
      <c r="D235" s="1">
        <v>226</v>
      </c>
      <c r="E235" s="2">
        <f t="shared" si="7"/>
        <v>24.533504170590174</v>
      </c>
      <c r="F235" s="1">
        <f t="shared" si="6"/>
        <v>5.0000000000000001E-3</v>
      </c>
    </row>
    <row r="236" spans="3:6" x14ac:dyDescent="0.25">
      <c r="C236" s="8">
        <v>124731</v>
      </c>
      <c r="D236" s="1">
        <v>227</v>
      </c>
      <c r="E236" s="2">
        <f t="shared" si="7"/>
        <v>24.656171691443124</v>
      </c>
      <c r="F236" s="1">
        <f t="shared" si="6"/>
        <v>5.0000000000000001E-3</v>
      </c>
    </row>
    <row r="237" spans="3:6" x14ac:dyDescent="0.25">
      <c r="C237" s="8">
        <v>125096</v>
      </c>
      <c r="D237" s="1">
        <v>228</v>
      </c>
      <c r="E237" s="2">
        <f t="shared" si="7"/>
        <v>24.779452549900338</v>
      </c>
      <c r="F237" s="1">
        <f t="shared" si="6"/>
        <v>5.0000000000000001E-3</v>
      </c>
    </row>
    <row r="238" spans="3:6" x14ac:dyDescent="0.25">
      <c r="C238" s="8">
        <v>125461</v>
      </c>
      <c r="D238" s="1">
        <v>229</v>
      </c>
      <c r="E238" s="2">
        <f t="shared" si="7"/>
        <v>24.903349812649836</v>
      </c>
      <c r="F238" s="1">
        <f t="shared" si="6"/>
        <v>5.0000000000000001E-3</v>
      </c>
    </row>
    <row r="239" spans="3:6" x14ac:dyDescent="0.25">
      <c r="C239" s="8">
        <v>125827</v>
      </c>
      <c r="D239" s="1">
        <v>230</v>
      </c>
      <c r="E239" s="2">
        <f t="shared" si="7"/>
        <v>25.027866561713083</v>
      </c>
      <c r="F239" s="1">
        <f t="shared" si="6"/>
        <v>5.0000000000000001E-3</v>
      </c>
    </row>
    <row r="240" spans="3:6" x14ac:dyDescent="0.25">
      <c r="C240" s="8">
        <v>126192</v>
      </c>
      <c r="D240" s="1">
        <v>231</v>
      </c>
      <c r="E240" s="2">
        <f t="shared" si="7"/>
        <v>25.153005894521645</v>
      </c>
      <c r="F240" s="1">
        <f t="shared" si="6"/>
        <v>5.0000000000000001E-3</v>
      </c>
    </row>
    <row r="241" spans="3:6" x14ac:dyDescent="0.25">
      <c r="C241" s="8">
        <v>126557</v>
      </c>
      <c r="D241" s="1">
        <v>232</v>
      </c>
      <c r="E241" s="2">
        <f t="shared" si="7"/>
        <v>25.278770923994252</v>
      </c>
      <c r="F241" s="1">
        <f t="shared" si="6"/>
        <v>5.0000000000000001E-3</v>
      </c>
    </row>
    <row r="242" spans="3:6" x14ac:dyDescent="0.25">
      <c r="C242" s="8">
        <v>126922</v>
      </c>
      <c r="D242" s="1">
        <v>233</v>
      </c>
      <c r="E242" s="2">
        <f t="shared" si="7"/>
        <v>25.405164778614221</v>
      </c>
      <c r="F242" s="1">
        <f t="shared" si="6"/>
        <v>5.0000000000000001E-3</v>
      </c>
    </row>
    <row r="243" spans="3:6" x14ac:dyDescent="0.25">
      <c r="C243" s="8">
        <v>127288</v>
      </c>
      <c r="D243" s="1">
        <v>234</v>
      </c>
      <c r="E243" s="2">
        <f t="shared" si="7"/>
        <v>25.532190602507288</v>
      </c>
      <c r="F243" s="1">
        <f t="shared" si="6"/>
        <v>5.0000000000000001E-3</v>
      </c>
    </row>
    <row r="244" spans="3:6" x14ac:dyDescent="0.25">
      <c r="C244" s="8">
        <v>127653</v>
      </c>
      <c r="D244" s="1">
        <v>235</v>
      </c>
      <c r="E244" s="2">
        <f t="shared" si="7"/>
        <v>25.659851555519822</v>
      </c>
      <c r="F244" s="1">
        <f t="shared" si="6"/>
        <v>5.0000000000000001E-3</v>
      </c>
    </row>
    <row r="245" spans="3:6" x14ac:dyDescent="0.25">
      <c r="C245" s="8">
        <v>128018</v>
      </c>
      <c r="D245" s="1">
        <v>236</v>
      </c>
      <c r="E245" s="2">
        <f t="shared" si="7"/>
        <v>25.788150813297417</v>
      </c>
      <c r="F245" s="1">
        <f t="shared" si="6"/>
        <v>5.0000000000000001E-3</v>
      </c>
    </row>
    <row r="246" spans="3:6" x14ac:dyDescent="0.25">
      <c r="C246" s="8">
        <v>128383</v>
      </c>
      <c r="D246" s="1">
        <v>237</v>
      </c>
      <c r="E246" s="2">
        <f t="shared" si="7"/>
        <v>25.917091567363901</v>
      </c>
      <c r="F246" s="1">
        <f t="shared" si="6"/>
        <v>5.0000000000000001E-3</v>
      </c>
    </row>
    <row r="247" spans="3:6" x14ac:dyDescent="0.25">
      <c r="C247" s="8">
        <v>128749</v>
      </c>
      <c r="D247" s="1">
        <v>238</v>
      </c>
      <c r="E247" s="2">
        <f t="shared" si="7"/>
        <v>26.046677025200719</v>
      </c>
      <c r="F247" s="1">
        <f t="shared" si="6"/>
        <v>5.0000000000000001E-3</v>
      </c>
    </row>
    <row r="248" spans="3:6" x14ac:dyDescent="0.25">
      <c r="C248" s="8">
        <v>129114</v>
      </c>
      <c r="D248" s="1">
        <v>239</v>
      </c>
      <c r="E248" s="2">
        <f t="shared" si="7"/>
        <v>26.17691041032672</v>
      </c>
      <c r="F248" s="1">
        <f t="shared" si="6"/>
        <v>5.0000000000000001E-3</v>
      </c>
    </row>
    <row r="249" spans="3:6" x14ac:dyDescent="0.25">
      <c r="C249" s="8">
        <v>129479</v>
      </c>
      <c r="D249" s="1">
        <v>240</v>
      </c>
      <c r="E249" s="2">
        <f t="shared" si="7"/>
        <v>26.307794962378349</v>
      </c>
      <c r="F249" s="1">
        <f t="shared" si="6"/>
        <v>5.0000000000000001E-3</v>
      </c>
    </row>
    <row r="250" spans="3:6" x14ac:dyDescent="0.25">
      <c r="C250" s="8">
        <v>129844</v>
      </c>
      <c r="D250" s="1">
        <v>241</v>
      </c>
      <c r="E250" s="2">
        <f t="shared" si="7"/>
        <v>26.439333937190238</v>
      </c>
      <c r="F250" s="1">
        <f t="shared" si="6"/>
        <v>5.0000000000000001E-3</v>
      </c>
    </row>
    <row r="251" spans="3:6" x14ac:dyDescent="0.25">
      <c r="C251" s="8">
        <v>130210</v>
      </c>
      <c r="D251" s="1">
        <v>242</v>
      </c>
      <c r="E251" s="2">
        <f t="shared" si="7"/>
        <v>26.571530606876188</v>
      </c>
      <c r="F251" s="1">
        <f t="shared" si="6"/>
        <v>5.0000000000000001E-3</v>
      </c>
    </row>
    <row r="252" spans="3:6" x14ac:dyDescent="0.25">
      <c r="C252" s="8">
        <v>130575</v>
      </c>
      <c r="D252" s="1">
        <v>243</v>
      </c>
      <c r="E252" s="2">
        <f t="shared" si="7"/>
        <v>26.704388259910566</v>
      </c>
      <c r="F252" s="1">
        <f t="shared" si="6"/>
        <v>5.0000000000000001E-3</v>
      </c>
    </row>
    <row r="253" spans="3:6" x14ac:dyDescent="0.25">
      <c r="C253" s="8">
        <v>130940</v>
      </c>
      <c r="D253" s="1">
        <v>244</v>
      </c>
      <c r="E253" s="2">
        <f t="shared" si="7"/>
        <v>26.837910201210114</v>
      </c>
      <c r="F253" s="1">
        <f t="shared" si="6"/>
        <v>5.0000000000000001E-3</v>
      </c>
    </row>
    <row r="254" spans="3:6" x14ac:dyDescent="0.25">
      <c r="C254" s="8">
        <v>131305</v>
      </c>
      <c r="D254" s="1">
        <v>245</v>
      </c>
      <c r="E254" s="2">
        <f t="shared" si="7"/>
        <v>26.972099752216163</v>
      </c>
      <c r="F254" s="1">
        <f t="shared" si="6"/>
        <v>5.0000000000000001E-3</v>
      </c>
    </row>
    <row r="255" spans="3:6" x14ac:dyDescent="0.25">
      <c r="C255" s="8">
        <v>131671</v>
      </c>
      <c r="D255" s="1">
        <v>246</v>
      </c>
      <c r="E255" s="2">
        <f t="shared" si="7"/>
        <v>27.106960250977242</v>
      </c>
      <c r="F255" s="1">
        <f t="shared" si="6"/>
        <v>5.0000000000000001E-3</v>
      </c>
    </row>
    <row r="256" spans="3:6" x14ac:dyDescent="0.25">
      <c r="C256" s="8">
        <v>132036</v>
      </c>
      <c r="D256" s="1">
        <v>247</v>
      </c>
      <c r="E256" s="2">
        <f t="shared" si="7"/>
        <v>27.242495052232126</v>
      </c>
      <c r="F256" s="1">
        <f t="shared" si="6"/>
        <v>5.0000000000000001E-3</v>
      </c>
    </row>
    <row r="257" spans="3:6" x14ac:dyDescent="0.25">
      <c r="C257" s="8">
        <v>132401</v>
      </c>
      <c r="D257" s="1">
        <v>248</v>
      </c>
      <c r="E257" s="2">
        <f t="shared" si="7"/>
        <v>27.378707527493283</v>
      </c>
      <c r="F257" s="1">
        <f t="shared" si="6"/>
        <v>5.0000000000000001E-3</v>
      </c>
    </row>
    <row r="258" spans="3:6" x14ac:dyDescent="0.25">
      <c r="C258" s="8">
        <v>132766</v>
      </c>
      <c r="D258" s="1">
        <v>249</v>
      </c>
      <c r="E258" s="2">
        <f t="shared" si="7"/>
        <v>27.515601065130745</v>
      </c>
      <c r="F258" s="1">
        <f t="shared" si="6"/>
        <v>5.0000000000000001E-3</v>
      </c>
    </row>
    <row r="259" spans="3:6" x14ac:dyDescent="0.25">
      <c r="C259" s="8">
        <v>133132</v>
      </c>
      <c r="D259" s="1">
        <v>250</v>
      </c>
      <c r="E259" s="2">
        <f t="shared" si="7"/>
        <v>27.653179070456396</v>
      </c>
      <c r="F259" s="1">
        <f t="shared" si="6"/>
        <v>5.0000000000000001E-3</v>
      </c>
    </row>
    <row r="260" spans="3:6" x14ac:dyDescent="0.25">
      <c r="C260" s="8"/>
      <c r="E260" s="2"/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35</vt:i4>
      </vt:variant>
    </vt:vector>
  </HeadingPairs>
  <TitlesOfParts>
    <vt:vector size="42" baseType="lpstr">
      <vt:lpstr>Coca Cola</vt:lpstr>
      <vt:lpstr>Microsoft</vt:lpstr>
      <vt:lpstr>Target</vt:lpstr>
      <vt:lpstr>Pepsico</vt:lpstr>
      <vt:lpstr>LUV</vt:lpstr>
      <vt:lpstr>IBM</vt:lpstr>
      <vt:lpstr>WMT</vt:lpstr>
      <vt:lpstr>IBM!finalgrowthrate</vt:lpstr>
      <vt:lpstr>LUV!finalgrowthrate</vt:lpstr>
      <vt:lpstr>Microsoft!finalgrowthrate</vt:lpstr>
      <vt:lpstr>Pepsico!finalgrowthrate</vt:lpstr>
      <vt:lpstr>Target!finalgrowthrate</vt:lpstr>
      <vt:lpstr>WMT!finalgrowthrate</vt:lpstr>
      <vt:lpstr>finalgrowthrate</vt:lpstr>
      <vt:lpstr>IBM!firstgrowthrate</vt:lpstr>
      <vt:lpstr>LUV!firstgrowthrate</vt:lpstr>
      <vt:lpstr>Microsoft!firstgrowthrate</vt:lpstr>
      <vt:lpstr>Pepsico!firstgrowthrate</vt:lpstr>
      <vt:lpstr>Target!firstgrowthrate</vt:lpstr>
      <vt:lpstr>WMT!firstgrowthrate</vt:lpstr>
      <vt:lpstr>firstgrowthrate</vt:lpstr>
      <vt:lpstr>IBM!Lastyearcashflow</vt:lpstr>
      <vt:lpstr>LUV!Lastyearcashflow</vt:lpstr>
      <vt:lpstr>Microsoft!Lastyearcashflow</vt:lpstr>
      <vt:lpstr>Pepsico!Lastyearcashflow</vt:lpstr>
      <vt:lpstr>Target!Lastyearcashflow</vt:lpstr>
      <vt:lpstr>WMT!Lastyearcashflow</vt:lpstr>
      <vt:lpstr>Lastyearcashflow</vt:lpstr>
      <vt:lpstr>IBM!wacc</vt:lpstr>
      <vt:lpstr>LUV!wacc</vt:lpstr>
      <vt:lpstr>Microsoft!wacc</vt:lpstr>
      <vt:lpstr>Pepsico!wacc</vt:lpstr>
      <vt:lpstr>Target!wacc</vt:lpstr>
      <vt:lpstr>WMT!wacc</vt:lpstr>
      <vt:lpstr>wacc</vt:lpstr>
      <vt:lpstr>IBM!yearsinitialgrowth</vt:lpstr>
      <vt:lpstr>LUV!yearsinitialgrowth</vt:lpstr>
      <vt:lpstr>Microsoft!yearsinitialgrowth</vt:lpstr>
      <vt:lpstr>Pepsico!yearsinitialgrowth</vt:lpstr>
      <vt:lpstr>Target!yearsinitialgrowth</vt:lpstr>
      <vt:lpstr>WMT!yearsinitialgrowth</vt:lpstr>
      <vt:lpstr>yearsinitialgrowth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Winston, Wayne L.</dc:creator>
  <cp:lastModifiedBy>Winston, Wayne L.</cp:lastModifiedBy>
  <dcterms:created xsi:type="dcterms:W3CDTF">2016-07-20T12:36:09Z</dcterms:created>
  <dcterms:modified xsi:type="dcterms:W3CDTF">2016-07-23T23:33:42Z</dcterms:modified>
</cp:coreProperties>
</file>