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9705" yWindow="3555" windowWidth="9510" windowHeight="3585"/>
  </bookViews>
  <sheets>
    <sheet name="SSE" sheetId="4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base" localSheetId="0">SSE!$G$2</definedName>
    <definedName name="base">#REF!</definedName>
    <definedName name="launch" localSheetId="0">SSE!$E$3:$G$6</definedName>
    <definedName name="launch">#REF!</definedName>
    <definedName name="launch_1" localSheetId="0">SSE!$G$5</definedName>
    <definedName name="launch_1">#REF!</definedName>
    <definedName name="launch1" localSheetId="0">SSE!$G$3</definedName>
    <definedName name="launch1">#REF!</definedName>
    <definedName name="launch2" localSheetId="0">SSE!$G$4</definedName>
    <definedName name="launch2">#REF!</definedName>
    <definedName name="lookup" localSheetId="0">SSE!$C$2:$D$5</definedName>
    <definedName name="lookup">#REF!</definedName>
    <definedName name="Pal_Workbook_GUID" hidden="1">"NPXB4JTQTVLU8MG92C4E4DQJ"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SwapState" hidden="1">FALSE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olver_adj" localSheetId="0" hidden="1">SSE!$D$2:$D$5,SSE!$G$2:$G$5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SSE!$D$2:$D$5</definedName>
    <definedName name="solver_lhs2" localSheetId="0" hidden="1">SSE!$D$2:$D$5</definedName>
    <definedName name="solver_lhs3" localSheetId="0" hidden="1">SSE!$D$6</definedName>
    <definedName name="solver_lhs4" localSheetId="0" hidden="1">SSE!$G$2:$G$5</definedName>
    <definedName name="solver_lhs5" localSheetId="0" hidden="1">SSE!$G$2:$G$5</definedName>
    <definedName name="solver_mip" localSheetId="0" hidden="1">2147483647</definedName>
    <definedName name="solver_mni" localSheetId="0" hidden="1">30</definedName>
    <definedName name="solver_mrt" localSheetId="0" hidden="1">0.5</definedName>
    <definedName name="solver_msl" localSheetId="0" hidden="1">1</definedName>
    <definedName name="solver_neg" localSheetId="0" hidden="1">1</definedName>
    <definedName name="solver_nod" localSheetId="0" hidden="1">2147483647</definedName>
    <definedName name="solver_num" localSheetId="0" hidden="1">5</definedName>
    <definedName name="solver_nwt" localSheetId="0" hidden="1">1</definedName>
    <definedName name="solver_opt" localSheetId="0" hidden="1">SSE!$L$8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2</definedName>
    <definedName name="solver_rel4" localSheetId="0" hidden="1">1</definedName>
    <definedName name="solver_rel5" localSheetId="0" hidden="1">3</definedName>
    <definedName name="solver_rhs1" localSheetId="0" hidden="1">2</definedName>
    <definedName name="solver_rhs2" localSheetId="0" hidden="1">0</definedName>
    <definedName name="solver_rhs3" localSheetId="0" hidden="1">1</definedName>
    <definedName name="solver_rhs4" localSheetId="0" hidden="1">2</definedName>
    <definedName name="solver_rhs5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</workbook>
</file>

<file path=xl/calcChain.xml><?xml version="1.0" encoding="utf-8"?>
<calcChain xmlns="http://schemas.openxmlformats.org/spreadsheetml/2006/main">
  <c r="I58" i="4" l="1"/>
  <c r="J58" i="4" s="1"/>
  <c r="K58" i="4" s="1"/>
  <c r="L58" i="4" s="1"/>
  <c r="I57" i="4"/>
  <c r="J57" i="4" s="1"/>
  <c r="K57" i="4" s="1"/>
  <c r="I56" i="4"/>
  <c r="J56" i="4" s="1"/>
  <c r="K56" i="4" s="1"/>
  <c r="L56" i="4" s="1"/>
  <c r="I55" i="4"/>
  <c r="J55" i="4" s="1"/>
  <c r="K55" i="4" s="1"/>
  <c r="I54" i="4"/>
  <c r="J54" i="4" s="1"/>
  <c r="K54" i="4" s="1"/>
  <c r="L54" i="4" s="1"/>
  <c r="I53" i="4"/>
  <c r="J53" i="4" s="1"/>
  <c r="K53" i="4" s="1"/>
  <c r="I52" i="4"/>
  <c r="J52" i="4" s="1"/>
  <c r="K52" i="4" s="1"/>
  <c r="L52" i="4" s="1"/>
  <c r="I51" i="4"/>
  <c r="J51" i="4" s="1"/>
  <c r="K51" i="4" s="1"/>
  <c r="I50" i="4"/>
  <c r="J50" i="4" s="1"/>
  <c r="K50" i="4" s="1"/>
  <c r="L50" i="4" s="1"/>
  <c r="I49" i="4"/>
  <c r="J49" i="4" s="1"/>
  <c r="K49" i="4" s="1"/>
  <c r="I48" i="4"/>
  <c r="J48" i="4" s="1"/>
  <c r="K48" i="4" s="1"/>
  <c r="I47" i="4"/>
  <c r="J47" i="4" s="1"/>
  <c r="K47" i="4" s="1"/>
  <c r="I46" i="4"/>
  <c r="J46" i="4" s="1"/>
  <c r="K46" i="4" s="1"/>
  <c r="L46" i="4" s="1"/>
  <c r="I45" i="4"/>
  <c r="J45" i="4" s="1"/>
  <c r="K45" i="4" s="1"/>
  <c r="I44" i="4"/>
  <c r="J44" i="4" s="1"/>
  <c r="K44" i="4" s="1"/>
  <c r="I43" i="4"/>
  <c r="J43" i="4" s="1"/>
  <c r="K43" i="4" s="1"/>
  <c r="I42" i="4"/>
  <c r="J42" i="4" s="1"/>
  <c r="K42" i="4" s="1"/>
  <c r="I41" i="4"/>
  <c r="J41" i="4" s="1"/>
  <c r="K41" i="4" s="1"/>
  <c r="I40" i="4"/>
  <c r="J40" i="4" s="1"/>
  <c r="K40" i="4" s="1"/>
  <c r="L40" i="4" s="1"/>
  <c r="I39" i="4"/>
  <c r="J39" i="4" s="1"/>
  <c r="K39" i="4" s="1"/>
  <c r="I38" i="4"/>
  <c r="J38" i="4" s="1"/>
  <c r="K38" i="4" s="1"/>
  <c r="L38" i="4" s="1"/>
  <c r="I37" i="4"/>
  <c r="J37" i="4" s="1"/>
  <c r="K37" i="4" s="1"/>
  <c r="L37" i="4" s="1"/>
  <c r="I36" i="4"/>
  <c r="J36" i="4" s="1"/>
  <c r="K36" i="4" s="1"/>
  <c r="L36" i="4" s="1"/>
  <c r="I35" i="4"/>
  <c r="J35" i="4" s="1"/>
  <c r="K35" i="4" s="1"/>
  <c r="I34" i="4"/>
  <c r="J34" i="4" s="1"/>
  <c r="K34" i="4" s="1"/>
  <c r="I33" i="4"/>
  <c r="J33" i="4" s="1"/>
  <c r="K33" i="4" s="1"/>
  <c r="I32" i="4"/>
  <c r="J32" i="4" s="1"/>
  <c r="K32" i="4" s="1"/>
  <c r="I31" i="4"/>
  <c r="J31" i="4" s="1"/>
  <c r="K31" i="4" s="1"/>
  <c r="I30" i="4"/>
  <c r="J30" i="4" s="1"/>
  <c r="K30" i="4" s="1"/>
  <c r="L30" i="4" s="1"/>
  <c r="I29" i="4"/>
  <c r="J29" i="4" s="1"/>
  <c r="K29" i="4" s="1"/>
  <c r="L29" i="4" s="1"/>
  <c r="I28" i="4"/>
  <c r="J28" i="4" s="1"/>
  <c r="K28" i="4" s="1"/>
  <c r="I27" i="4"/>
  <c r="J27" i="4" s="1"/>
  <c r="K27" i="4" s="1"/>
  <c r="I26" i="4"/>
  <c r="J26" i="4" s="1"/>
  <c r="K26" i="4" s="1"/>
  <c r="L26" i="4" s="1"/>
  <c r="I25" i="4"/>
  <c r="J25" i="4" s="1"/>
  <c r="K25" i="4" s="1"/>
  <c r="I24" i="4"/>
  <c r="J24" i="4" s="1"/>
  <c r="K24" i="4" s="1"/>
  <c r="I23" i="4"/>
  <c r="J23" i="4" s="1"/>
  <c r="K23" i="4" s="1"/>
  <c r="I22" i="4"/>
  <c r="J22" i="4" s="1"/>
  <c r="K22" i="4" s="1"/>
  <c r="L22" i="4" s="1"/>
  <c r="I21" i="4"/>
  <c r="J21" i="4" s="1"/>
  <c r="K21" i="4" s="1"/>
  <c r="I20" i="4"/>
  <c r="J20" i="4" s="1"/>
  <c r="K20" i="4" s="1"/>
  <c r="L20" i="4" s="1"/>
  <c r="I19" i="4"/>
  <c r="J19" i="4" s="1"/>
  <c r="K19" i="4" s="1"/>
  <c r="I18" i="4"/>
  <c r="J18" i="4" s="1"/>
  <c r="K18" i="4" s="1"/>
  <c r="L18" i="4" s="1"/>
  <c r="I17" i="4"/>
  <c r="J17" i="4" s="1"/>
  <c r="K17" i="4" s="1"/>
  <c r="L17" i="4" s="1"/>
  <c r="I16" i="4"/>
  <c r="J16" i="4" s="1"/>
  <c r="K16" i="4" s="1"/>
  <c r="I15" i="4"/>
  <c r="J15" i="4" s="1"/>
  <c r="K15" i="4" s="1"/>
  <c r="I14" i="4"/>
  <c r="J14" i="4" s="1"/>
  <c r="K14" i="4" s="1"/>
  <c r="I13" i="4"/>
  <c r="J13" i="4" s="1"/>
  <c r="K13" i="4" s="1"/>
  <c r="L13" i="4" s="1"/>
  <c r="I12" i="4"/>
  <c r="J12" i="4" s="1"/>
  <c r="K12" i="4" s="1"/>
  <c r="I11" i="4"/>
  <c r="J11" i="4" s="1"/>
  <c r="K11" i="4" s="1"/>
  <c r="D6" i="4"/>
  <c r="O19" i="4"/>
  <c r="O17" i="4"/>
  <c r="M23" i="4" l="1"/>
  <c r="M35" i="4"/>
  <c r="M52" i="4"/>
  <c r="L33" i="4"/>
  <c r="M33" i="4"/>
  <c r="L43" i="4"/>
  <c r="M43" i="4"/>
  <c r="L28" i="4"/>
  <c r="M29" i="4"/>
  <c r="M28" i="4"/>
  <c r="L15" i="4"/>
  <c r="M15" i="4"/>
  <c r="M39" i="4"/>
  <c r="L39" i="4"/>
  <c r="M40" i="4"/>
  <c r="L24" i="4"/>
  <c r="M24" i="4"/>
  <c r="L21" i="4"/>
  <c r="M21" i="4"/>
  <c r="L27" i="4"/>
  <c r="M27" i="4"/>
  <c r="M18" i="4"/>
  <c r="L23" i="4"/>
  <c r="J8" i="4"/>
  <c r="L11" i="4"/>
  <c r="M34" i="4"/>
  <c r="L34" i="4"/>
  <c r="L44" i="4"/>
  <c r="M44" i="4"/>
  <c r="L47" i="4"/>
  <c r="M47" i="4"/>
  <c r="L53" i="4"/>
  <c r="M53" i="4"/>
  <c r="M54" i="4"/>
  <c r="M16" i="4"/>
  <c r="L16" i="4"/>
  <c r="M17" i="4"/>
  <c r="L25" i="4"/>
  <c r="M25" i="4"/>
  <c r="M32" i="4"/>
  <c r="L32" i="4"/>
  <c r="M36" i="4"/>
  <c r="L35" i="4"/>
  <c r="M37" i="4"/>
  <c r="M38" i="4"/>
  <c r="L51" i="4"/>
  <c r="M51" i="4"/>
  <c r="L57" i="4"/>
  <c r="M58" i="4"/>
  <c r="M57" i="4"/>
  <c r="M12" i="4"/>
  <c r="L12" i="4"/>
  <c r="L14" i="4"/>
  <c r="M14" i="4"/>
  <c r="M19" i="4"/>
  <c r="L19" i="4"/>
  <c r="M20" i="4"/>
  <c r="M41" i="4"/>
  <c r="L41" i="4"/>
  <c r="M45" i="4"/>
  <c r="L45" i="4"/>
  <c r="M46" i="4"/>
  <c r="L55" i="4"/>
  <c r="M55" i="4"/>
  <c r="M56" i="4"/>
  <c r="M30" i="4"/>
  <c r="L31" i="4"/>
  <c r="M31" i="4"/>
  <c r="L49" i="4"/>
  <c r="M49" i="4"/>
  <c r="M50" i="4"/>
  <c r="L48" i="4"/>
  <c r="M48" i="4"/>
  <c r="M13" i="4"/>
  <c r="M42" i="4"/>
  <c r="M26" i="4"/>
  <c r="M22" i="4"/>
  <c r="L42" i="4"/>
  <c r="L8" i="4" l="1"/>
  <c r="M8" i="4"/>
</calcChain>
</file>

<file path=xl/sharedStrings.xml><?xml version="1.0" encoding="utf-8"?>
<sst xmlns="http://schemas.openxmlformats.org/spreadsheetml/2006/main" count="39" uniqueCount="35">
  <si>
    <t>Quarter</t>
  </si>
  <si>
    <t>millions</t>
  </si>
  <si>
    <t>Sales</t>
  </si>
  <si>
    <t>Quarter of year</t>
  </si>
  <si>
    <t>Launch</t>
  </si>
  <si>
    <t>yes</t>
  </si>
  <si>
    <t>Season</t>
  </si>
  <si>
    <t>launch1</t>
  </si>
  <si>
    <t>launch2</t>
  </si>
  <si>
    <t>launch-1</t>
  </si>
  <si>
    <t>base</t>
  </si>
  <si>
    <t>forecast</t>
  </si>
  <si>
    <t>PC ships</t>
  </si>
  <si>
    <t>code</t>
  </si>
  <si>
    <t>nolaunch</t>
  </si>
  <si>
    <t>mean</t>
  </si>
  <si>
    <t>sign changes</t>
  </si>
  <si>
    <t xml:space="preserve">21 of 47 is around half </t>
  </si>
  <si>
    <t>so sign changes seem random</t>
  </si>
  <si>
    <t>stdev</t>
  </si>
  <si>
    <t>quarter 44 is an outlier</t>
  </si>
  <si>
    <t>4th quarter (29%) bigger than average</t>
  </si>
  <si>
    <t>are big quarters</t>
  </si>
  <si>
    <t>Error</t>
  </si>
  <si>
    <t>Sq Err</t>
  </si>
  <si>
    <t>SSE</t>
  </si>
  <si>
    <t>21 sign changes</t>
  </si>
  <si>
    <t>47 chances to change sign</t>
  </si>
  <si>
    <t>Third quarter 16% larger than average</t>
  </si>
  <si>
    <t>Quarter of launch 19% better than average</t>
  </si>
  <si>
    <t>quarter before 19% worse</t>
  </si>
  <si>
    <t>next quarter 8% bigger</t>
  </si>
  <si>
    <t>Base*PCSales*(Lookup seasonality)*(Lookup Launch factor)</t>
  </si>
  <si>
    <t>Coding Launch</t>
  </si>
  <si>
    <t>Forecast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</si>
</sst>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Q58"/>
  <sheetViews>
    <sheetView tabSelected="1" topLeftCell="C1" workbookViewId="0">
      <selection activeCell="G3" sqref="G3"/>
    </sheetView>
  </sheetViews>
  <sheetFormatPr defaultRowHeight="15" x14ac:dyDescent="0.25"/>
  <cols>
    <col min="1" max="6" width="9.140625" style="1"/>
    <col min="7" max="7" width="14.28515625" style="1" customWidth="1"/>
    <col min="8" max="11" width="9.140625" style="1"/>
    <col min="12" max="12" width="12" style="1" bestFit="1" customWidth="1"/>
    <col min="13" max="16384" width="9.140625" style="1"/>
  </cols>
  <sheetData>
    <row r="1" spans="3:17" x14ac:dyDescent="0.25">
      <c r="C1" s="1" t="s">
        <v>6</v>
      </c>
    </row>
    <row r="2" spans="3:17" x14ac:dyDescent="0.25">
      <c r="C2" s="1">
        <v>1</v>
      </c>
      <c r="D2" s="3">
        <v>0.71229907955583394</v>
      </c>
      <c r="F2" s="1" t="s">
        <v>10</v>
      </c>
      <c r="G2" s="3">
        <v>9.8913047788735275E-2</v>
      </c>
      <c r="J2" s="1" t="s">
        <v>28</v>
      </c>
    </row>
    <row r="3" spans="3:17" x14ac:dyDescent="0.25">
      <c r="C3" s="1">
        <v>2</v>
      </c>
      <c r="D3" s="3">
        <v>0.83330334704511355</v>
      </c>
      <c r="E3" s="1">
        <v>1</v>
      </c>
      <c r="F3" s="1" t="s">
        <v>7</v>
      </c>
      <c r="G3" s="3">
        <v>1.1930753745726614</v>
      </c>
      <c r="J3" s="1" t="s">
        <v>21</v>
      </c>
    </row>
    <row r="4" spans="3:17" x14ac:dyDescent="0.25">
      <c r="C4" s="1">
        <v>3</v>
      </c>
      <c r="D4" s="3">
        <v>1.1600613526363499</v>
      </c>
      <c r="E4" s="1">
        <v>2</v>
      </c>
      <c r="F4" s="1" t="s">
        <v>8</v>
      </c>
      <c r="G4" s="3">
        <v>1.0812784819250456</v>
      </c>
      <c r="J4" s="1" t="s">
        <v>22</v>
      </c>
    </row>
    <row r="5" spans="3:17" x14ac:dyDescent="0.25">
      <c r="C5" s="1">
        <v>4</v>
      </c>
      <c r="D5" s="3">
        <v>1.2943362411431922</v>
      </c>
      <c r="E5" s="1">
        <v>-1</v>
      </c>
      <c r="F5" s="1" t="s">
        <v>9</v>
      </c>
      <c r="G5" s="3">
        <v>0.80741921711834974</v>
      </c>
      <c r="J5" s="1" t="s">
        <v>29</v>
      </c>
    </row>
    <row r="6" spans="3:17" x14ac:dyDescent="0.25">
      <c r="C6" s="1" t="s">
        <v>15</v>
      </c>
      <c r="D6" s="1">
        <f>AVERAGE(D2:D5)</f>
        <v>1.0000000050951223</v>
      </c>
      <c r="E6" s="1">
        <v>0</v>
      </c>
      <c r="F6" s="1" t="s">
        <v>14</v>
      </c>
      <c r="G6" s="1">
        <v>1</v>
      </c>
      <c r="J6" s="1" t="s">
        <v>31</v>
      </c>
      <c r="M6" s="1" t="s">
        <v>30</v>
      </c>
      <c r="Q6" s="1" t="s">
        <v>27</v>
      </c>
    </row>
    <row r="7" spans="3:17" x14ac:dyDescent="0.25">
      <c r="J7" s="1" t="s">
        <v>19</v>
      </c>
      <c r="L7" s="1" t="s">
        <v>25</v>
      </c>
      <c r="M7" s="1" t="s">
        <v>16</v>
      </c>
      <c r="O7" s="1" t="s">
        <v>26</v>
      </c>
    </row>
    <row r="8" spans="3:17" x14ac:dyDescent="0.25">
      <c r="J8" s="1">
        <f>STDEV(K11:K58)</f>
        <v>3.4963324279074427E-2</v>
      </c>
      <c r="L8" s="2">
        <f>AVERAGE(L11:L58)</f>
        <v>1.2006235992203902E-3</v>
      </c>
      <c r="M8" s="1">
        <f>SUM(M12:M58)</f>
        <v>21</v>
      </c>
      <c r="O8" s="1" t="s">
        <v>18</v>
      </c>
    </row>
    <row r="9" spans="3:17" x14ac:dyDescent="0.25">
      <c r="E9" s="1" t="s">
        <v>1</v>
      </c>
      <c r="F9" s="1" t="s">
        <v>1</v>
      </c>
      <c r="M9" s="1" t="s">
        <v>17</v>
      </c>
    </row>
    <row r="10" spans="3:17" x14ac:dyDescent="0.25">
      <c r="D10" s="1" t="s">
        <v>0</v>
      </c>
      <c r="E10" s="1" t="s">
        <v>12</v>
      </c>
      <c r="F10" s="1" t="s">
        <v>2</v>
      </c>
      <c r="G10" s="1" t="s">
        <v>3</v>
      </c>
      <c r="H10" s="1" t="s">
        <v>4</v>
      </c>
      <c r="I10" s="1" t="s">
        <v>13</v>
      </c>
      <c r="J10" s="1" t="s">
        <v>11</v>
      </c>
      <c r="K10" s="1" t="s">
        <v>23</v>
      </c>
      <c r="L10" s="1" t="s">
        <v>24</v>
      </c>
    </row>
    <row r="11" spans="3:17" x14ac:dyDescent="0.25">
      <c r="D11" s="1">
        <v>1</v>
      </c>
      <c r="E11" s="1">
        <v>4.4000000000000004</v>
      </c>
      <c r="F11" s="1">
        <v>0.31934392601870842</v>
      </c>
      <c r="G11" s="1">
        <v>1</v>
      </c>
      <c r="I11" s="1">
        <f>IF(H11="yes",1,IF(H10="yes",2,IF(H12="yes",-1,0)))</f>
        <v>0</v>
      </c>
      <c r="J11" s="1">
        <f t="shared" ref="J11:J58" si="0">base*E11*VLOOKUP(G11,lookup,2)*VLOOKUP(I11,launch,3,FALSE)</f>
        <v>0.31000496074230477</v>
      </c>
      <c r="K11" s="1">
        <f>(F11-J11)</f>
        <v>9.3389652764036546E-3</v>
      </c>
      <c r="L11" s="1">
        <f>K11^2</f>
        <v>8.721627243387319E-5</v>
      </c>
      <c r="O11" s="1" t="s">
        <v>20</v>
      </c>
    </row>
    <row r="12" spans="3:17" x14ac:dyDescent="0.25">
      <c r="D12" s="1">
        <v>2</v>
      </c>
      <c r="E12" s="1">
        <v>7</v>
      </c>
      <c r="F12" s="1">
        <v>0.6016478494416132</v>
      </c>
      <c r="G12" s="1">
        <v>2</v>
      </c>
      <c r="I12" s="1">
        <f t="shared" ref="I12:I58" si="1">IF(H12="yes",1,IF(H11="yes",2,IF(H13="yes",-1,0)))</f>
        <v>0</v>
      </c>
      <c r="J12" s="1">
        <f t="shared" si="0"/>
        <v>0.57697201652150465</v>
      </c>
      <c r="K12" s="1">
        <f t="shared" ref="K12:K58" si="2">(F12-J12)</f>
        <v>2.4675832920108554E-2</v>
      </c>
      <c r="L12" s="1">
        <f t="shared" ref="L12:L58" si="3">K12^2</f>
        <v>6.0889673030111303E-4</v>
      </c>
      <c r="M12" s="1">
        <f>IF(K12*K11&lt;0,1,0)</f>
        <v>0</v>
      </c>
    </row>
    <row r="13" spans="3:17" x14ac:dyDescent="0.25">
      <c r="D13" s="1">
        <v>3</v>
      </c>
      <c r="E13" s="1">
        <v>5.5</v>
      </c>
      <c r="F13" s="1">
        <v>0.68590684327598139</v>
      </c>
      <c r="G13" s="1">
        <v>3</v>
      </c>
      <c r="I13" s="1">
        <f t="shared" si="1"/>
        <v>0</v>
      </c>
      <c r="J13" s="1">
        <f t="shared" si="0"/>
        <v>0.6310986220615129</v>
      </c>
      <c r="K13" s="1">
        <f t="shared" si="2"/>
        <v>5.4808221214468489E-2</v>
      </c>
      <c r="L13" s="1">
        <f t="shared" si="3"/>
        <v>3.0039411126941136E-3</v>
      </c>
      <c r="M13" s="1">
        <f t="shared" ref="M13:M58" si="4">IF(K13*K12&lt;0,1,0)</f>
        <v>0</v>
      </c>
    </row>
    <row r="14" spans="3:17" x14ac:dyDescent="0.25">
      <c r="D14" s="1">
        <v>4</v>
      </c>
      <c r="E14" s="1">
        <v>6.6</v>
      </c>
      <c r="F14" s="1">
        <v>0.77915797309466306</v>
      </c>
      <c r="G14" s="1">
        <v>4</v>
      </c>
      <c r="I14" s="1">
        <f t="shared" si="1"/>
        <v>0</v>
      </c>
      <c r="J14" s="1">
        <f t="shared" si="0"/>
        <v>0.84497650033426452</v>
      </c>
      <c r="K14" s="1">
        <f t="shared" si="2"/>
        <v>-6.5818527239601465E-2</v>
      </c>
      <c r="L14" s="1">
        <f t="shared" si="3"/>
        <v>4.3320785279901599E-3</v>
      </c>
      <c r="M14" s="1">
        <f t="shared" si="4"/>
        <v>1</v>
      </c>
      <c r="O14" s="1" t="s">
        <v>32</v>
      </c>
    </row>
    <row r="15" spans="3:17" x14ac:dyDescent="0.25">
      <c r="D15" s="1">
        <v>5</v>
      </c>
      <c r="E15" s="1">
        <v>4.2</v>
      </c>
      <c r="F15" s="1">
        <v>0.31413291147557232</v>
      </c>
      <c r="G15" s="1">
        <v>1</v>
      </c>
      <c r="I15" s="1">
        <f t="shared" si="1"/>
        <v>0</v>
      </c>
      <c r="J15" s="1">
        <f t="shared" si="0"/>
        <v>0.29591382616310907</v>
      </c>
      <c r="K15" s="1">
        <f t="shared" si="2"/>
        <v>1.8219085312463246E-2</v>
      </c>
      <c r="L15" s="1">
        <f t="shared" si="3"/>
        <v>3.3193506962281397E-4</v>
      </c>
      <c r="M15" s="1">
        <f t="shared" si="4"/>
        <v>1</v>
      </c>
    </row>
    <row r="16" spans="3:17" x14ac:dyDescent="0.25">
      <c r="D16" s="1">
        <v>6</v>
      </c>
      <c r="E16" s="1">
        <v>5.8</v>
      </c>
      <c r="F16" s="1">
        <v>0.51672881160007089</v>
      </c>
      <c r="G16" s="1">
        <v>2</v>
      </c>
      <c r="I16" s="1">
        <f t="shared" si="1"/>
        <v>0</v>
      </c>
      <c r="J16" s="1">
        <f t="shared" si="0"/>
        <v>0.47806252797496102</v>
      </c>
      <c r="K16" s="1">
        <f t="shared" si="2"/>
        <v>3.8666283625109876E-2</v>
      </c>
      <c r="L16" s="1">
        <f t="shared" si="3"/>
        <v>1.4950814893774401E-3</v>
      </c>
      <c r="M16" s="1">
        <f t="shared" si="4"/>
        <v>0</v>
      </c>
      <c r="O16" s="1" t="s">
        <v>33</v>
      </c>
    </row>
    <row r="17" spans="4:15" x14ac:dyDescent="0.25">
      <c r="D17" s="1">
        <v>7</v>
      </c>
      <c r="E17" s="1">
        <v>6</v>
      </c>
      <c r="F17" s="1">
        <v>0.64891358871131699</v>
      </c>
      <c r="G17" s="1">
        <v>3</v>
      </c>
      <c r="I17" s="1">
        <f t="shared" si="1"/>
        <v>0</v>
      </c>
      <c r="J17" s="1">
        <f t="shared" si="0"/>
        <v>0.68847122406710493</v>
      </c>
      <c r="K17" s="1">
        <f t="shared" si="2"/>
        <v>-3.9557635355787935E-2</v>
      </c>
      <c r="L17" s="1">
        <f t="shared" si="3"/>
        <v>1.5648065149414837E-3</v>
      </c>
      <c r="M17" s="1">
        <f t="shared" si="4"/>
        <v>1</v>
      </c>
      <c r="O17" s="1" t="str">
        <f ca="1">_xlfn.FORMULATEXT(I11)</f>
        <v>=IF(H11="yes",1,IF(H10="yes",2,IF(H12="yes",-1,0)))</v>
      </c>
    </row>
    <row r="18" spans="4:15" x14ac:dyDescent="0.25">
      <c r="D18" s="1">
        <v>8</v>
      </c>
      <c r="E18" s="1">
        <v>4.0999999999999996</v>
      </c>
      <c r="F18" s="1">
        <v>0.50829757375292361</v>
      </c>
      <c r="G18" s="1">
        <v>4</v>
      </c>
      <c r="I18" s="1">
        <f t="shared" si="1"/>
        <v>0</v>
      </c>
      <c r="J18" s="1">
        <f t="shared" si="0"/>
        <v>0.52490964414704311</v>
      </c>
      <c r="K18" s="1">
        <f t="shared" si="2"/>
        <v>-1.6612070394119494E-2</v>
      </c>
      <c r="L18" s="1">
        <f t="shared" si="3"/>
        <v>2.7596088277918141E-4</v>
      </c>
      <c r="M18" s="1">
        <f t="shared" si="4"/>
        <v>0</v>
      </c>
      <c r="O18" s="1" t="s">
        <v>34</v>
      </c>
    </row>
    <row r="19" spans="4:15" x14ac:dyDescent="0.25">
      <c r="D19" s="1">
        <v>9</v>
      </c>
      <c r="E19" s="1">
        <v>4.8</v>
      </c>
      <c r="F19" s="1">
        <v>0.33795263277605825</v>
      </c>
      <c r="G19" s="1">
        <v>1</v>
      </c>
      <c r="I19" s="1">
        <f t="shared" si="1"/>
        <v>0</v>
      </c>
      <c r="J19" s="1">
        <f t="shared" si="0"/>
        <v>0.33818722990069605</v>
      </c>
      <c r="K19" s="1">
        <f t="shared" si="2"/>
        <v>-2.3459712463780313E-4</v>
      </c>
      <c r="L19" s="1">
        <f t="shared" si="3"/>
        <v>5.5035810888324939E-8</v>
      </c>
      <c r="M19" s="1">
        <f t="shared" si="4"/>
        <v>0</v>
      </c>
      <c r="O19" s="1" t="str">
        <f ca="1">_xlfn.FORMULATEXT(J11)</f>
        <v>=base*E11*VLOOKUP(G11,lookup,2)*VLOOKUP(I11,launch,3,FALSE)</v>
      </c>
    </row>
    <row r="20" spans="4:15" x14ac:dyDescent="0.25">
      <c r="D20" s="1">
        <v>10</v>
      </c>
      <c r="E20" s="1">
        <v>5.9</v>
      </c>
      <c r="F20" s="1">
        <v>0.37343212692124955</v>
      </c>
      <c r="G20" s="1">
        <v>2</v>
      </c>
      <c r="I20" s="1">
        <f t="shared" si="1"/>
        <v>-1</v>
      </c>
      <c r="J20" s="1">
        <f t="shared" si="0"/>
        <v>0.39265199055514777</v>
      </c>
      <c r="K20" s="1">
        <f t="shared" si="2"/>
        <v>-1.9219863633898215E-2</v>
      </c>
      <c r="L20" s="1">
        <f t="shared" si="3"/>
        <v>3.6940315810564313E-4</v>
      </c>
      <c r="M20" s="1">
        <f t="shared" si="4"/>
        <v>0</v>
      </c>
    </row>
    <row r="21" spans="4:15" x14ac:dyDescent="0.25">
      <c r="D21" s="1">
        <v>11</v>
      </c>
      <c r="E21" s="1">
        <v>4.8</v>
      </c>
      <c r="F21" s="1">
        <v>0.7</v>
      </c>
      <c r="G21" s="1">
        <v>3</v>
      </c>
      <c r="H21" s="1" t="s">
        <v>5</v>
      </c>
      <c r="I21" s="1">
        <f t="shared" si="1"/>
        <v>1</v>
      </c>
      <c r="J21" s="1">
        <f t="shared" si="0"/>
        <v>0.65711845082908793</v>
      </c>
      <c r="K21" s="1">
        <f t="shared" si="2"/>
        <v>4.2881549170912026E-2</v>
      </c>
      <c r="L21" s="1">
        <f t="shared" si="3"/>
        <v>1.8388272592973459E-3</v>
      </c>
      <c r="M21" s="1">
        <f t="shared" si="4"/>
        <v>1</v>
      </c>
    </row>
    <row r="22" spans="4:15" x14ac:dyDescent="0.25">
      <c r="D22" s="1">
        <v>12</v>
      </c>
      <c r="E22" s="1">
        <v>4</v>
      </c>
      <c r="F22" s="1">
        <v>0.58285505351979172</v>
      </c>
      <c r="G22" s="1">
        <v>4</v>
      </c>
      <c r="I22" s="1">
        <f t="shared" si="1"/>
        <v>2</v>
      </c>
      <c r="J22" s="1">
        <f t="shared" si="0"/>
        <v>0.55373024699622508</v>
      </c>
      <c r="K22" s="1">
        <f t="shared" si="2"/>
        <v>2.9124806523566638E-2</v>
      </c>
      <c r="L22" s="1">
        <f t="shared" si="3"/>
        <v>8.4825435503518972E-4</v>
      </c>
      <c r="M22" s="1">
        <f t="shared" si="4"/>
        <v>0</v>
      </c>
    </row>
    <row r="23" spans="4:15" x14ac:dyDescent="0.25">
      <c r="D23" s="1">
        <v>13</v>
      </c>
      <c r="E23" s="1">
        <v>7.5</v>
      </c>
      <c r="F23" s="1">
        <v>0.5355896931323666</v>
      </c>
      <c r="G23" s="1">
        <v>1</v>
      </c>
      <c r="I23" s="1">
        <f t="shared" si="1"/>
        <v>0</v>
      </c>
      <c r="J23" s="1">
        <f t="shared" si="0"/>
        <v>0.52841754671983765</v>
      </c>
      <c r="K23" s="1">
        <f t="shared" si="2"/>
        <v>7.1721464125289458E-3</v>
      </c>
      <c r="L23" s="1">
        <f t="shared" si="3"/>
        <v>5.1439684162751829E-5</v>
      </c>
      <c r="M23" s="1">
        <f t="shared" si="4"/>
        <v>0</v>
      </c>
    </row>
    <row r="24" spans="4:15" x14ac:dyDescent="0.25">
      <c r="D24" s="1">
        <v>14</v>
      </c>
      <c r="E24" s="1">
        <v>6.8</v>
      </c>
      <c r="F24" s="1">
        <v>0.5606161164649186</v>
      </c>
      <c r="G24" s="1">
        <v>2</v>
      </c>
      <c r="I24" s="1">
        <f t="shared" si="1"/>
        <v>0</v>
      </c>
      <c r="J24" s="1">
        <f t="shared" si="0"/>
        <v>0.56048710176374728</v>
      </c>
      <c r="K24" s="1">
        <f t="shared" si="2"/>
        <v>1.2901470117132607E-4</v>
      </c>
      <c r="L24" s="1">
        <f t="shared" si="3"/>
        <v>1.6644793118326567E-8</v>
      </c>
      <c r="M24" s="1">
        <f t="shared" si="4"/>
        <v>0</v>
      </c>
    </row>
    <row r="25" spans="4:15" x14ac:dyDescent="0.25">
      <c r="D25" s="1">
        <v>15</v>
      </c>
      <c r="E25" s="1">
        <v>6.2</v>
      </c>
      <c r="F25" s="1">
        <v>0.6778529125216578</v>
      </c>
      <c r="G25" s="1">
        <v>3</v>
      </c>
      <c r="I25" s="1">
        <f t="shared" si="1"/>
        <v>0</v>
      </c>
      <c r="J25" s="1">
        <f t="shared" si="0"/>
        <v>0.71142026486934173</v>
      </c>
      <c r="K25" s="1">
        <f t="shared" si="2"/>
        <v>-3.3567352347683932E-2</v>
      </c>
      <c r="L25" s="1">
        <f t="shared" si="3"/>
        <v>1.1267671436335619E-3</v>
      </c>
      <c r="M25" s="1">
        <f t="shared" si="4"/>
        <v>1</v>
      </c>
    </row>
    <row r="26" spans="4:15" x14ac:dyDescent="0.25">
      <c r="D26" s="1">
        <v>16</v>
      </c>
      <c r="E26" s="1">
        <v>4.2</v>
      </c>
      <c r="F26" s="1">
        <v>0.60257924080385539</v>
      </c>
      <c r="G26" s="1">
        <v>4</v>
      </c>
      <c r="I26" s="1">
        <f t="shared" si="1"/>
        <v>0</v>
      </c>
      <c r="J26" s="1">
        <f t="shared" si="0"/>
        <v>0.53771231839453193</v>
      </c>
      <c r="K26" s="1">
        <f t="shared" si="2"/>
        <v>6.4866922409323458E-2</v>
      </c>
      <c r="L26" s="1">
        <f t="shared" si="3"/>
        <v>4.20771762285719E-3</v>
      </c>
      <c r="M26" s="1">
        <f t="shared" si="4"/>
        <v>1</v>
      </c>
    </row>
    <row r="27" spans="4:15" x14ac:dyDescent="0.25">
      <c r="D27" s="1">
        <v>17</v>
      </c>
      <c r="E27" s="1">
        <v>4.5</v>
      </c>
      <c r="F27" s="1">
        <v>0.33928549574258243</v>
      </c>
      <c r="G27" s="1">
        <v>1</v>
      </c>
      <c r="I27" s="1">
        <f t="shared" si="1"/>
        <v>0</v>
      </c>
      <c r="J27" s="1">
        <f t="shared" si="0"/>
        <v>0.31705052803190259</v>
      </c>
      <c r="K27" s="1">
        <f t="shared" si="2"/>
        <v>2.2234967710679843E-2</v>
      </c>
      <c r="L27" s="1">
        <f t="shared" si="3"/>
        <v>4.9439378909497522E-4</v>
      </c>
      <c r="M27" s="1">
        <f t="shared" si="4"/>
        <v>0</v>
      </c>
    </row>
    <row r="28" spans="4:15" x14ac:dyDescent="0.25">
      <c r="D28" s="1">
        <v>18</v>
      </c>
      <c r="E28" s="1">
        <v>4.0999999999999996</v>
      </c>
      <c r="F28" s="1">
        <v>0.35490516605997696</v>
      </c>
      <c r="G28" s="1">
        <v>2</v>
      </c>
      <c r="I28" s="1">
        <f t="shared" si="1"/>
        <v>0</v>
      </c>
      <c r="J28" s="1">
        <f t="shared" si="0"/>
        <v>0.33794075253402411</v>
      </c>
      <c r="K28" s="1">
        <f t="shared" si="2"/>
        <v>1.6964413525952848E-2</v>
      </c>
      <c r="L28" s="1">
        <f t="shared" si="3"/>
        <v>2.8779132627953195E-4</v>
      </c>
      <c r="M28" s="1">
        <f t="shared" si="4"/>
        <v>0</v>
      </c>
    </row>
    <row r="29" spans="4:15" x14ac:dyDescent="0.25">
      <c r="D29" s="1">
        <v>19</v>
      </c>
      <c r="E29" s="1">
        <v>6.4</v>
      </c>
      <c r="F29" s="1">
        <v>0.78535701535724356</v>
      </c>
      <c r="G29" s="1">
        <v>3</v>
      </c>
      <c r="I29" s="1">
        <f t="shared" si="1"/>
        <v>0</v>
      </c>
      <c r="J29" s="1">
        <f t="shared" si="0"/>
        <v>0.73436930567157865</v>
      </c>
      <c r="K29" s="1">
        <f t="shared" si="2"/>
        <v>5.0987709685664906E-2</v>
      </c>
      <c r="L29" s="1">
        <f t="shared" si="3"/>
        <v>2.5997465389896468E-3</v>
      </c>
      <c r="M29" s="1">
        <f t="shared" si="4"/>
        <v>0</v>
      </c>
    </row>
    <row r="30" spans="4:15" x14ac:dyDescent="0.25">
      <c r="D30" s="1">
        <v>20</v>
      </c>
      <c r="E30" s="1">
        <v>7.5</v>
      </c>
      <c r="F30" s="1">
        <v>0.95678485504550992</v>
      </c>
      <c r="G30" s="1">
        <v>4</v>
      </c>
      <c r="I30" s="1">
        <f t="shared" si="1"/>
        <v>0</v>
      </c>
      <c r="J30" s="1">
        <f t="shared" si="0"/>
        <v>0.96020056856166425</v>
      </c>
      <c r="K30" s="1">
        <f t="shared" si="2"/>
        <v>-3.4157135161543284E-3</v>
      </c>
      <c r="L30" s="1">
        <f t="shared" si="3"/>
        <v>1.1667098824439365E-5</v>
      </c>
      <c r="M30" s="1">
        <f t="shared" si="4"/>
        <v>1</v>
      </c>
    </row>
    <row r="31" spans="4:15" x14ac:dyDescent="0.25">
      <c r="D31" s="1">
        <v>21</v>
      </c>
      <c r="E31" s="1">
        <v>5.6</v>
      </c>
      <c r="F31" s="1">
        <v>0.3414813610844103</v>
      </c>
      <c r="G31" s="1">
        <v>1</v>
      </c>
      <c r="I31" s="1">
        <f t="shared" si="1"/>
        <v>-1</v>
      </c>
      <c r="J31" s="1">
        <f t="shared" si="0"/>
        <v>0.31856867980681725</v>
      </c>
      <c r="K31" s="1">
        <f t="shared" si="2"/>
        <v>2.291268127759305E-2</v>
      </c>
      <c r="L31" s="1">
        <f t="shared" si="3"/>
        <v>5.2499096332856311E-4</v>
      </c>
      <c r="M31" s="1">
        <f t="shared" si="4"/>
        <v>1</v>
      </c>
    </row>
    <row r="32" spans="4:15" x14ac:dyDescent="0.25">
      <c r="D32" s="1">
        <v>22</v>
      </c>
      <c r="E32" s="1">
        <v>4.2</v>
      </c>
      <c r="F32" s="1">
        <v>0.45</v>
      </c>
      <c r="G32" s="1">
        <v>2</v>
      </c>
      <c r="H32" s="1" t="s">
        <v>5</v>
      </c>
      <c r="I32" s="1">
        <f t="shared" si="1"/>
        <v>1</v>
      </c>
      <c r="J32" s="1">
        <f t="shared" si="0"/>
        <v>0.41302266283760281</v>
      </c>
      <c r="K32" s="1">
        <f t="shared" si="2"/>
        <v>3.6977337162397206E-2</v>
      </c>
      <c r="L32" s="1">
        <f t="shared" si="3"/>
        <v>1.3673234636216015E-3</v>
      </c>
      <c r="M32" s="1">
        <f t="shared" si="4"/>
        <v>0</v>
      </c>
    </row>
    <row r="33" spans="4:13" x14ac:dyDescent="0.25">
      <c r="D33" s="1">
        <v>23</v>
      </c>
      <c r="E33" s="1">
        <v>5.6</v>
      </c>
      <c r="F33" s="1">
        <v>0.69333623328084115</v>
      </c>
      <c r="G33" s="1">
        <v>3</v>
      </c>
      <c r="I33" s="1">
        <f t="shared" si="1"/>
        <v>2</v>
      </c>
      <c r="J33" s="1">
        <f t="shared" si="0"/>
        <v>0.69480051200780002</v>
      </c>
      <c r="K33" s="1">
        <f t="shared" si="2"/>
        <v>-1.4642787269588675E-3</v>
      </c>
      <c r="L33" s="1">
        <f t="shared" si="3"/>
        <v>2.1441121902242815E-6</v>
      </c>
      <c r="M33" s="1">
        <f t="shared" si="4"/>
        <v>1</v>
      </c>
    </row>
    <row r="34" spans="4:13" x14ac:dyDescent="0.25">
      <c r="D34" s="1">
        <v>24</v>
      </c>
      <c r="E34" s="1">
        <v>4.4000000000000004</v>
      </c>
      <c r="F34" s="1">
        <v>0.5366854972397086</v>
      </c>
      <c r="G34" s="1">
        <v>4</v>
      </c>
      <c r="I34" s="1">
        <f t="shared" si="1"/>
        <v>0</v>
      </c>
      <c r="J34" s="1">
        <f t="shared" si="0"/>
        <v>0.56331766688950968</v>
      </c>
      <c r="K34" s="1">
        <f t="shared" si="2"/>
        <v>-2.6632169649801085E-2</v>
      </c>
      <c r="L34" s="1">
        <f t="shared" si="3"/>
        <v>7.0927246025578601E-4</v>
      </c>
      <c r="M34" s="1">
        <f t="shared" si="4"/>
        <v>0</v>
      </c>
    </row>
    <row r="35" spans="4:13" x14ac:dyDescent="0.25">
      <c r="D35" s="1">
        <v>25</v>
      </c>
      <c r="E35" s="1">
        <v>7.3</v>
      </c>
      <c r="F35" s="1">
        <v>0.50673968246122381</v>
      </c>
      <c r="G35" s="1">
        <v>1</v>
      </c>
      <c r="I35" s="1">
        <f t="shared" si="1"/>
        <v>0</v>
      </c>
      <c r="J35" s="1">
        <f t="shared" si="0"/>
        <v>0.5143264121406419</v>
      </c>
      <c r="K35" s="1">
        <f t="shared" si="2"/>
        <v>-7.5867296794180916E-3</v>
      </c>
      <c r="L35" s="1">
        <f t="shared" si="3"/>
        <v>5.7558467228563341E-5</v>
      </c>
      <c r="M35" s="1">
        <f t="shared" si="4"/>
        <v>0</v>
      </c>
    </row>
    <row r="36" spans="4:13" x14ac:dyDescent="0.25">
      <c r="D36" s="1">
        <v>26</v>
      </c>
      <c r="E36" s="1">
        <v>4.5999999999999996</v>
      </c>
      <c r="F36" s="1">
        <v>0.38569186724694382</v>
      </c>
      <c r="G36" s="1">
        <v>2</v>
      </c>
      <c r="I36" s="1">
        <f t="shared" si="1"/>
        <v>0</v>
      </c>
      <c r="J36" s="1">
        <f t="shared" si="0"/>
        <v>0.37915303942841727</v>
      </c>
      <c r="K36" s="1">
        <f t="shared" si="2"/>
        <v>6.5388278185265492E-3</v>
      </c>
      <c r="L36" s="1">
        <f t="shared" si="3"/>
        <v>4.2756269240336672E-5</v>
      </c>
      <c r="M36" s="1">
        <f t="shared" si="4"/>
        <v>1</v>
      </c>
    </row>
    <row r="37" spans="4:13" x14ac:dyDescent="0.25">
      <c r="D37" s="1">
        <v>27</v>
      </c>
      <c r="E37" s="1">
        <v>4.5999999999999996</v>
      </c>
      <c r="F37" s="1">
        <v>0.53551656868519093</v>
      </c>
      <c r="G37" s="1">
        <v>3</v>
      </c>
      <c r="I37" s="1">
        <f t="shared" si="1"/>
        <v>0</v>
      </c>
      <c r="J37" s="1">
        <f t="shared" si="0"/>
        <v>0.52782793845144704</v>
      </c>
      <c r="K37" s="1">
        <f t="shared" si="2"/>
        <v>7.6886302337438872E-3</v>
      </c>
      <c r="L37" s="1">
        <f t="shared" si="3"/>
        <v>5.9115034871240578E-5</v>
      </c>
      <c r="M37" s="1">
        <f t="shared" si="4"/>
        <v>0</v>
      </c>
    </row>
    <row r="38" spans="4:13" x14ac:dyDescent="0.25">
      <c r="D38" s="1">
        <v>28</v>
      </c>
      <c r="E38" s="1">
        <v>5.8</v>
      </c>
      <c r="F38" s="1">
        <v>0.74783126610910977</v>
      </c>
      <c r="G38" s="1">
        <v>4</v>
      </c>
      <c r="I38" s="1">
        <f t="shared" si="1"/>
        <v>0</v>
      </c>
      <c r="J38" s="1">
        <f t="shared" si="0"/>
        <v>0.74255510635435373</v>
      </c>
      <c r="K38" s="1">
        <f t="shared" si="2"/>
        <v>5.2761597547560379E-3</v>
      </c>
      <c r="L38" s="1">
        <f t="shared" si="3"/>
        <v>2.7837861757707295E-5</v>
      </c>
      <c r="M38" s="1">
        <f t="shared" si="4"/>
        <v>0</v>
      </c>
    </row>
    <row r="39" spans="4:13" x14ac:dyDescent="0.25">
      <c r="D39" s="1">
        <v>29</v>
      </c>
      <c r="E39" s="1">
        <v>6.1</v>
      </c>
      <c r="F39" s="1">
        <v>0.33473080388906823</v>
      </c>
      <c r="G39" s="1">
        <v>1</v>
      </c>
      <c r="I39" s="1">
        <f t="shared" si="1"/>
        <v>-1</v>
      </c>
      <c r="J39" s="1">
        <f t="shared" si="0"/>
        <v>0.34701231193242593</v>
      </c>
      <c r="K39" s="1">
        <f t="shared" si="2"/>
        <v>-1.2281508043357703E-2</v>
      </c>
      <c r="L39" s="1">
        <f t="shared" si="3"/>
        <v>1.5083543981905996E-4</v>
      </c>
      <c r="M39" s="1">
        <f t="shared" si="4"/>
        <v>1</v>
      </c>
    </row>
    <row r="40" spans="4:13" x14ac:dyDescent="0.25">
      <c r="D40" s="1">
        <v>30</v>
      </c>
      <c r="E40" s="1">
        <v>6.4</v>
      </c>
      <c r="F40" s="1">
        <v>0.6</v>
      </c>
      <c r="G40" s="1">
        <v>2</v>
      </c>
      <c r="H40" s="1" t="s">
        <v>5</v>
      </c>
      <c r="I40" s="1">
        <f t="shared" si="1"/>
        <v>1</v>
      </c>
      <c r="J40" s="1">
        <f t="shared" si="0"/>
        <v>0.62936786718110904</v>
      </c>
      <c r="K40" s="1">
        <f t="shared" si="2"/>
        <v>-2.9367867181109064E-2</v>
      </c>
      <c r="L40" s="1">
        <f t="shared" si="3"/>
        <v>8.6247162276726285E-4</v>
      </c>
      <c r="M40" s="1">
        <f t="shared" si="4"/>
        <v>0</v>
      </c>
    </row>
    <row r="41" spans="4:13" x14ac:dyDescent="0.25">
      <c r="D41" s="1">
        <v>31</v>
      </c>
      <c r="E41" s="1">
        <v>5.3</v>
      </c>
      <c r="F41" s="1">
        <v>0.6321870574224483</v>
      </c>
      <c r="G41" s="1">
        <v>3</v>
      </c>
      <c r="I41" s="1">
        <f t="shared" si="1"/>
        <v>2</v>
      </c>
      <c r="J41" s="1">
        <f t="shared" si="0"/>
        <v>0.65757905600738209</v>
      </c>
      <c r="K41" s="1">
        <f t="shared" si="2"/>
        <v>-2.5391998584933795E-2</v>
      </c>
      <c r="L41" s="1">
        <f t="shared" si="3"/>
        <v>6.4475359213727983E-4</v>
      </c>
      <c r="M41" s="1">
        <f t="shared" si="4"/>
        <v>0</v>
      </c>
    </row>
    <row r="42" spans="4:13" x14ac:dyDescent="0.25">
      <c r="D42" s="1">
        <v>32</v>
      </c>
      <c r="E42" s="1">
        <v>5.9</v>
      </c>
      <c r="F42" s="1">
        <v>0.69595979301335231</v>
      </c>
      <c r="G42" s="1">
        <v>4</v>
      </c>
      <c r="I42" s="1">
        <f t="shared" si="1"/>
        <v>0</v>
      </c>
      <c r="J42" s="1">
        <f t="shared" si="0"/>
        <v>0.75535778060184255</v>
      </c>
      <c r="K42" s="1">
        <f t="shared" si="2"/>
        <v>-5.9397987588490242E-2</v>
      </c>
      <c r="L42" s="1">
        <f t="shared" si="3"/>
        <v>3.528120929562441E-3</v>
      </c>
      <c r="M42" s="1">
        <f t="shared" si="4"/>
        <v>0</v>
      </c>
    </row>
    <row r="43" spans="4:13" x14ac:dyDescent="0.25">
      <c r="D43" s="1">
        <v>33</v>
      </c>
      <c r="E43" s="1">
        <v>7.9</v>
      </c>
      <c r="F43" s="1">
        <v>0.55531961256791063</v>
      </c>
      <c r="G43" s="1">
        <v>1</v>
      </c>
      <c r="I43" s="1">
        <f t="shared" si="1"/>
        <v>0</v>
      </c>
      <c r="J43" s="1">
        <f t="shared" si="0"/>
        <v>0.55659981587822904</v>
      </c>
      <c r="K43" s="1">
        <f t="shared" si="2"/>
        <v>-1.2802033103184174E-3</v>
      </c>
      <c r="L43" s="1">
        <f t="shared" si="3"/>
        <v>1.6389205157502341E-6</v>
      </c>
      <c r="M43" s="1">
        <f t="shared" si="4"/>
        <v>0</v>
      </c>
    </row>
    <row r="44" spans="4:13" x14ac:dyDescent="0.25">
      <c r="D44" s="1">
        <v>34</v>
      </c>
      <c r="E44" s="1">
        <v>5.8</v>
      </c>
      <c r="F44" s="1">
        <v>0.45378543720955949</v>
      </c>
      <c r="G44" s="1">
        <v>2</v>
      </c>
      <c r="I44" s="1">
        <f t="shared" si="1"/>
        <v>0</v>
      </c>
      <c r="J44" s="1">
        <f t="shared" si="0"/>
        <v>0.47806252797496102</v>
      </c>
      <c r="K44" s="1">
        <f t="shared" si="2"/>
        <v>-2.4277090765401521E-2</v>
      </c>
      <c r="L44" s="1">
        <f t="shared" si="3"/>
        <v>5.8937713603154386E-4</v>
      </c>
      <c r="M44" s="1">
        <f t="shared" si="4"/>
        <v>0</v>
      </c>
    </row>
    <row r="45" spans="4:13" x14ac:dyDescent="0.25">
      <c r="D45" s="1">
        <v>35</v>
      </c>
      <c r="E45" s="1">
        <v>5.4</v>
      </c>
      <c r="F45" s="1">
        <v>0.6652791249293073</v>
      </c>
      <c r="G45" s="1">
        <v>3</v>
      </c>
      <c r="I45" s="1">
        <f t="shared" si="1"/>
        <v>0</v>
      </c>
      <c r="J45" s="1">
        <f t="shared" si="0"/>
        <v>0.6196241016603945</v>
      </c>
      <c r="K45" s="1">
        <f t="shared" si="2"/>
        <v>4.5655023268912798E-2</v>
      </c>
      <c r="L45" s="1">
        <f t="shared" si="3"/>
        <v>2.084381149684969E-3</v>
      </c>
      <c r="M45" s="1">
        <f t="shared" si="4"/>
        <v>1</v>
      </c>
    </row>
    <row r="46" spans="4:13" x14ac:dyDescent="0.25">
      <c r="D46" s="1">
        <v>36</v>
      </c>
      <c r="E46" s="1">
        <v>6.7</v>
      </c>
      <c r="F46" s="1">
        <v>0.8339058298855353</v>
      </c>
      <c r="G46" s="1">
        <v>4</v>
      </c>
      <c r="I46" s="1">
        <f t="shared" si="1"/>
        <v>0</v>
      </c>
      <c r="J46" s="1">
        <f t="shared" si="0"/>
        <v>0.85777917458175346</v>
      </c>
      <c r="K46" s="1">
        <f t="shared" si="2"/>
        <v>-2.3873344696218157E-2</v>
      </c>
      <c r="L46" s="1">
        <f t="shared" si="3"/>
        <v>5.6993658698444765E-4</v>
      </c>
      <c r="M46" s="1">
        <f t="shared" si="4"/>
        <v>1</v>
      </c>
    </row>
    <row r="47" spans="4:13" x14ac:dyDescent="0.25">
      <c r="D47" s="1">
        <v>37</v>
      </c>
      <c r="E47" s="1">
        <v>6.3</v>
      </c>
      <c r="F47" s="1">
        <v>0.38637833743593553</v>
      </c>
      <c r="G47" s="1">
        <v>1</v>
      </c>
      <c r="I47" s="1">
        <f t="shared" si="1"/>
        <v>0</v>
      </c>
      <c r="J47" s="1">
        <f t="shared" si="0"/>
        <v>0.44387073924466364</v>
      </c>
      <c r="K47" s="1">
        <f t="shared" si="2"/>
        <v>-5.7492401808728111E-2</v>
      </c>
      <c r="L47" s="1">
        <f t="shared" si="3"/>
        <v>3.3053762657362434E-3</v>
      </c>
      <c r="M47" s="1">
        <f t="shared" si="4"/>
        <v>0</v>
      </c>
    </row>
    <row r="48" spans="4:13" x14ac:dyDescent="0.25">
      <c r="D48" s="1">
        <v>38</v>
      </c>
      <c r="E48" s="1">
        <v>4.0999999999999996</v>
      </c>
      <c r="F48" s="1">
        <v>0.28938756374237262</v>
      </c>
      <c r="G48" s="1">
        <v>2</v>
      </c>
      <c r="I48" s="1">
        <f t="shared" si="1"/>
        <v>-1</v>
      </c>
      <c r="J48" s="1">
        <f t="shared" si="0"/>
        <v>0.27285985784340772</v>
      </c>
      <c r="K48" s="1">
        <f t="shared" si="2"/>
        <v>1.6527705898964906E-2</v>
      </c>
      <c r="L48" s="1">
        <f t="shared" si="3"/>
        <v>2.7316506228267936E-4</v>
      </c>
      <c r="M48" s="1">
        <f t="shared" si="4"/>
        <v>1</v>
      </c>
    </row>
    <row r="49" spans="4:13" x14ac:dyDescent="0.25">
      <c r="D49" s="1">
        <v>39</v>
      </c>
      <c r="E49" s="1">
        <v>5</v>
      </c>
      <c r="F49" s="1">
        <v>0.64802425173424372</v>
      </c>
      <c r="G49" s="1">
        <v>3</v>
      </c>
      <c r="H49" s="1" t="s">
        <v>5</v>
      </c>
      <c r="I49" s="1">
        <f t="shared" si="1"/>
        <v>1</v>
      </c>
      <c r="J49" s="1">
        <f t="shared" si="0"/>
        <v>0.68449838628029991</v>
      </c>
      <c r="K49" s="1">
        <f t="shared" si="2"/>
        <v>-3.6474134546056192E-2</v>
      </c>
      <c r="L49" s="1">
        <f t="shared" si="3"/>
        <v>1.3303624908838098E-3</v>
      </c>
      <c r="M49" s="1">
        <f t="shared" si="4"/>
        <v>1</v>
      </c>
    </row>
    <row r="50" spans="4:13" x14ac:dyDescent="0.25">
      <c r="D50" s="1">
        <v>40</v>
      </c>
      <c r="E50" s="1">
        <v>8</v>
      </c>
      <c r="F50" s="1">
        <v>1.108891910735647</v>
      </c>
      <c r="G50" s="1">
        <v>4</v>
      </c>
      <c r="I50" s="1">
        <f t="shared" si="1"/>
        <v>2</v>
      </c>
      <c r="J50" s="1">
        <f t="shared" si="0"/>
        <v>1.1074604939924502</v>
      </c>
      <c r="K50" s="1">
        <f t="shared" si="2"/>
        <v>1.4314167431968006E-3</v>
      </c>
      <c r="L50" s="1">
        <f t="shared" si="3"/>
        <v>2.0489538927041353E-6</v>
      </c>
      <c r="M50" s="1">
        <f t="shared" si="4"/>
        <v>1</v>
      </c>
    </row>
    <row r="51" spans="4:13" x14ac:dyDescent="0.25">
      <c r="D51" s="1">
        <v>41</v>
      </c>
      <c r="E51" s="1">
        <v>4.9000000000000004</v>
      </c>
      <c r="F51" s="1">
        <v>0.37374915959835414</v>
      </c>
      <c r="G51" s="1">
        <v>1</v>
      </c>
      <c r="I51" s="1">
        <f t="shared" si="1"/>
        <v>0</v>
      </c>
      <c r="J51" s="1">
        <f t="shared" si="0"/>
        <v>0.34523279719029393</v>
      </c>
      <c r="K51" s="1">
        <f t="shared" si="2"/>
        <v>2.8516362408060214E-2</v>
      </c>
      <c r="L51" s="1">
        <f t="shared" si="3"/>
        <v>8.1318292498782968E-4</v>
      </c>
      <c r="M51" s="1">
        <f t="shared" si="4"/>
        <v>0</v>
      </c>
    </row>
    <row r="52" spans="4:13" x14ac:dyDescent="0.25">
      <c r="D52" s="1">
        <v>42</v>
      </c>
      <c r="E52" s="1">
        <v>4.5999999999999996</v>
      </c>
      <c r="F52" s="1">
        <v>0.37961801487190439</v>
      </c>
      <c r="G52" s="1">
        <v>2</v>
      </c>
      <c r="I52" s="1">
        <f t="shared" si="1"/>
        <v>0</v>
      </c>
      <c r="J52" s="1">
        <f t="shared" si="0"/>
        <v>0.37915303942841727</v>
      </c>
      <c r="K52" s="1">
        <f t="shared" si="2"/>
        <v>4.649754434871145E-4</v>
      </c>
      <c r="L52" s="1">
        <f t="shared" si="3"/>
        <v>2.1620216304603881E-7</v>
      </c>
      <c r="M52" s="1">
        <f t="shared" si="4"/>
        <v>0</v>
      </c>
    </row>
    <row r="53" spans="4:13" x14ac:dyDescent="0.25">
      <c r="D53" s="1">
        <v>43</v>
      </c>
      <c r="E53" s="1">
        <v>7.6</v>
      </c>
      <c r="F53" s="1">
        <v>0.81342314806341098</v>
      </c>
      <c r="G53" s="1">
        <v>3</v>
      </c>
      <c r="I53" s="1">
        <f t="shared" si="1"/>
        <v>0</v>
      </c>
      <c r="J53" s="1">
        <f t="shared" si="0"/>
        <v>0.87206355048499962</v>
      </c>
      <c r="K53" s="1">
        <f t="shared" si="2"/>
        <v>-5.8640402421588633E-2</v>
      </c>
      <c r="L53" s="1">
        <f t="shared" si="3"/>
        <v>3.4386967961658578E-3</v>
      </c>
      <c r="M53" s="1">
        <f t="shared" si="4"/>
        <v>1</v>
      </c>
    </row>
    <row r="54" spans="4:13" x14ac:dyDescent="0.25">
      <c r="D54" s="1">
        <v>44</v>
      </c>
      <c r="E54" s="1">
        <v>7.2</v>
      </c>
      <c r="F54" s="1">
        <v>1.0293303716179831</v>
      </c>
      <c r="G54" s="1">
        <v>4</v>
      </c>
      <c r="I54" s="1">
        <f t="shared" si="1"/>
        <v>0</v>
      </c>
      <c r="J54" s="1">
        <f t="shared" si="0"/>
        <v>0.92179254581919767</v>
      </c>
      <c r="K54" s="3">
        <f t="shared" si="2"/>
        <v>0.10753782579878546</v>
      </c>
      <c r="L54" s="1">
        <f t="shared" si="3"/>
        <v>1.1564383977529928E-2</v>
      </c>
      <c r="M54" s="1">
        <f t="shared" si="4"/>
        <v>1</v>
      </c>
    </row>
    <row r="55" spans="4:13" x14ac:dyDescent="0.25">
      <c r="D55" s="1">
        <v>45</v>
      </c>
      <c r="E55" s="1">
        <v>5.6</v>
      </c>
      <c r="F55" s="1">
        <v>0.39001092618780997</v>
      </c>
      <c r="G55" s="1">
        <v>1</v>
      </c>
      <c r="I55" s="1">
        <f t="shared" si="1"/>
        <v>0</v>
      </c>
      <c r="J55" s="1">
        <f t="shared" si="0"/>
        <v>0.39455176821747873</v>
      </c>
      <c r="K55" s="1">
        <f t="shared" si="2"/>
        <v>-4.5408420296687568E-3</v>
      </c>
      <c r="L55" s="1">
        <f t="shared" si="3"/>
        <v>2.0619246338406274E-5</v>
      </c>
      <c r="M55" s="1">
        <f t="shared" si="4"/>
        <v>1</v>
      </c>
    </row>
    <row r="56" spans="4:13" x14ac:dyDescent="0.25">
      <c r="D56" s="1">
        <v>46</v>
      </c>
      <c r="E56" s="1">
        <v>7.8</v>
      </c>
      <c r="F56" s="1">
        <v>0.60662674534532857</v>
      </c>
      <c r="G56" s="1">
        <v>2</v>
      </c>
      <c r="I56" s="1">
        <f t="shared" si="1"/>
        <v>0</v>
      </c>
      <c r="J56" s="1">
        <f t="shared" si="0"/>
        <v>0.6429116755525337</v>
      </c>
      <c r="K56" s="1">
        <f t="shared" si="2"/>
        <v>-3.6284930207205135E-2</v>
      </c>
      <c r="L56" s="1">
        <f t="shared" si="3"/>
        <v>1.3165961601417477E-3</v>
      </c>
      <c r="M56" s="1">
        <f t="shared" si="4"/>
        <v>0</v>
      </c>
    </row>
    <row r="57" spans="4:13" x14ac:dyDescent="0.25">
      <c r="D57" s="1">
        <v>47</v>
      </c>
      <c r="E57" s="1">
        <v>4.0999999999999996</v>
      </c>
      <c r="F57" s="1">
        <v>0.4967650092574788</v>
      </c>
      <c r="G57" s="1">
        <v>3</v>
      </c>
      <c r="I57" s="1">
        <f t="shared" si="1"/>
        <v>0</v>
      </c>
      <c r="J57" s="1">
        <f t="shared" si="0"/>
        <v>0.47045533644585502</v>
      </c>
      <c r="K57" s="1">
        <f t="shared" si="2"/>
        <v>2.6309672811623774E-2</v>
      </c>
      <c r="L57" s="1">
        <f t="shared" si="3"/>
        <v>6.9219888345469524E-4</v>
      </c>
      <c r="M57" s="1">
        <f t="shared" si="4"/>
        <v>1</v>
      </c>
    </row>
    <row r="58" spans="4:13" x14ac:dyDescent="0.25">
      <c r="D58" s="1">
        <v>48</v>
      </c>
      <c r="E58" s="1">
        <v>5.6</v>
      </c>
      <c r="F58" s="1">
        <v>0.70624576178405285</v>
      </c>
      <c r="G58" s="1">
        <v>4</v>
      </c>
      <c r="I58" s="1">
        <f t="shared" si="1"/>
        <v>0</v>
      </c>
      <c r="J58" s="1">
        <f t="shared" si="0"/>
        <v>0.71694975785937587</v>
      </c>
      <c r="K58" s="1">
        <f t="shared" si="2"/>
        <v>-1.0703996075323019E-2</v>
      </c>
      <c r="L58" s="1">
        <f t="shared" si="3"/>
        <v>1.145755319805306E-4</v>
      </c>
      <c r="M58" s="1">
        <f t="shared" si="4"/>
        <v>1</v>
      </c>
    </row>
  </sheetData>
  <printOptions headings="1" gridLines="1"/>
  <pageMargins left="0.7" right="0.7" top="0.75" bottom="0.75" header="0.3" footer="0.3"/>
  <pageSetup scale="64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SSE</vt:lpstr>
      <vt:lpstr>SSE!base</vt:lpstr>
      <vt:lpstr>SSE!launch</vt:lpstr>
      <vt:lpstr>SSE!launch_1</vt:lpstr>
      <vt:lpstr>SSE!launch1</vt:lpstr>
      <vt:lpstr>SSE!launch2</vt:lpstr>
      <vt:lpstr>SSE!lookup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</dc:creator>
  <cp:lastModifiedBy>Winston, Wayne L.</cp:lastModifiedBy>
  <dcterms:created xsi:type="dcterms:W3CDTF">2010-09-26T14:26:16Z</dcterms:created>
  <dcterms:modified xsi:type="dcterms:W3CDTF">2016-10-09T00:12:19Z</dcterms:modified>
</cp:coreProperties>
</file>