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H21" i="1"/>
  <c r="G21" i="1"/>
  <c r="Q27" i="1" l="1"/>
  <c r="R27" i="1"/>
  <c r="S27" i="1"/>
  <c r="T27" i="1"/>
  <c r="P27" i="1"/>
  <c r="F23" i="1" s="1"/>
  <c r="H23" i="1" s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5" i="1"/>
  <c r="Q35" i="1"/>
  <c r="R35" i="1"/>
  <c r="S35" i="1"/>
  <c r="T35" i="1"/>
  <c r="P36" i="1"/>
  <c r="Q36" i="1"/>
  <c r="R36" i="1"/>
  <c r="S36" i="1"/>
  <c r="T36" i="1"/>
  <c r="Q29" i="1"/>
  <c r="R29" i="1"/>
  <c r="S29" i="1"/>
  <c r="T29" i="1"/>
  <c r="G27" i="1"/>
  <c r="H27" i="1"/>
  <c r="I27" i="1"/>
  <c r="J27" i="1"/>
  <c r="F27" i="1"/>
  <c r="M30" i="1"/>
  <c r="M31" i="1"/>
  <c r="M32" i="1"/>
  <c r="M33" i="1"/>
  <c r="M34" i="1"/>
  <c r="M35" i="1"/>
  <c r="M36" i="1"/>
  <c r="M29" i="1"/>
  <c r="K30" i="1"/>
  <c r="K31" i="1"/>
  <c r="K32" i="1"/>
  <c r="K33" i="1"/>
  <c r="K34" i="1"/>
  <c r="K35" i="1"/>
  <c r="K36" i="1"/>
  <c r="K29" i="1"/>
  <c r="L35" i="1" l="1"/>
  <c r="L29" i="1"/>
  <c r="F22" i="1"/>
  <c r="G22" i="1" s="1"/>
  <c r="L33" i="1"/>
  <c r="L36" i="1"/>
  <c r="L32" i="1"/>
  <c r="L31" i="1"/>
  <c r="L34" i="1"/>
  <c r="L30" i="1"/>
  <c r="F21" i="1"/>
  <c r="F20" i="1" l="1"/>
</calcChain>
</file>

<file path=xl/sharedStrings.xml><?xml version="1.0" encoding="utf-8"?>
<sst xmlns="http://schemas.openxmlformats.org/spreadsheetml/2006/main" count="63" uniqueCount="44">
  <si>
    <t>Athlete Number</t>
  </si>
  <si>
    <t>J1</t>
  </si>
  <si>
    <t>J2</t>
  </si>
  <si>
    <t>J3</t>
  </si>
  <si>
    <t>J4</t>
  </si>
  <si>
    <t>J5</t>
  </si>
  <si>
    <t>Country</t>
  </si>
  <si>
    <t>ITA</t>
  </si>
  <si>
    <t>CHN</t>
  </si>
  <si>
    <t>JPN</t>
  </si>
  <si>
    <t>USA</t>
  </si>
  <si>
    <t>SUI</t>
  </si>
  <si>
    <t>GBR</t>
  </si>
  <si>
    <t>BRA</t>
  </si>
  <si>
    <t>HUN</t>
  </si>
  <si>
    <t>Judge #</t>
  </si>
  <si>
    <t>Formula Wrestling</t>
  </si>
  <si>
    <t>Answer the questions using the data below</t>
  </si>
  <si>
    <t>Use formulas so that your answers automatically update if the data changes</t>
  </si>
  <si>
    <t>You can you use the Working Space to the right to do additional calculations to support your answers.</t>
  </si>
  <si>
    <t>Answer formulas may reference your Working Space calculations</t>
  </si>
  <si>
    <t>Your responses will be scored for accurately answering the question, even if the data changes.</t>
  </si>
  <si>
    <t>You will receive a higher score for using fewer functions and mathematical operations, so be creative on how you get to your answer!</t>
  </si>
  <si>
    <t>Table 1 shows the scores for Gymnasts from 5 judges</t>
  </si>
  <si>
    <t>A gymnast's final score is the average score from judges excluding the highest and lowest scores</t>
  </si>
  <si>
    <t>Table 2 shows the home country for Gymnasts</t>
  </si>
  <si>
    <t>Table 3 shows the home country for Judges</t>
  </si>
  <si>
    <t>Questions</t>
  </si>
  <si>
    <t>Answer</t>
  </si>
  <si>
    <t>Which gymnast had the 3rd highest score? (Give your answer as the Athlete number only)</t>
  </si>
  <si>
    <t>What was the country and athlete number of the gymnast with the 4th highest score? (Give your answer with the format Country-Athlete Number)</t>
  </si>
  <si>
    <t>ITA-3150</t>
  </si>
  <si>
    <t>Which judge tended to give the lowest scores to athletes? (Give your answer as the judge number only)</t>
  </si>
  <si>
    <t>Which judge's scores were excluded the most? (Give your answer as judge number only)</t>
  </si>
  <si>
    <t>Table 1</t>
  </si>
  <si>
    <t>Table 2</t>
  </si>
  <si>
    <t>Table 3</t>
  </si>
  <si>
    <t>Score</t>
  </si>
  <si>
    <t>Rank</t>
  </si>
  <si>
    <t>Exclude 1</t>
  </si>
  <si>
    <t>Exclude 2</t>
  </si>
  <si>
    <t>Exclude 3</t>
  </si>
  <si>
    <t>Exclude 4</t>
  </si>
  <si>
    <t>Exclude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</si>
</sst>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rgb="FF008641"/>
      <name val="Segoe UI Light"/>
      <family val="2"/>
    </font>
    <font>
      <b/>
      <sz val="11"/>
      <color theme="1"/>
      <name val="Segoe UI Light"/>
      <family val="2"/>
    </font>
    <font>
      <b/>
      <sz val="11"/>
      <color rgb="FF008641"/>
      <name val="Segoe UI Light"/>
      <family val="2"/>
    </font>
    <font>
      <b/>
      <sz val="11"/>
      <color theme="0"/>
      <name val="Segoe UI Light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9"/>
      </patternFill>
    </fill>
    <fill>
      <patternFill patternType="solid">
        <fgColor rgb="FF00864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8641"/>
      </left>
      <right style="thin">
        <color rgb="FF008641"/>
      </right>
      <top style="thin">
        <color rgb="FF008641"/>
      </top>
      <bottom style="thin">
        <color rgb="FF008641"/>
      </bottom>
      <diagonal/>
    </border>
    <border>
      <left style="thin">
        <color rgb="FF008641"/>
      </left>
      <right/>
      <top style="thin">
        <color rgb="FF008641"/>
      </top>
      <bottom style="thin">
        <color rgb="FF008641"/>
      </bottom>
      <diagonal/>
    </border>
    <border>
      <left/>
      <right style="thin">
        <color rgb="FF008641"/>
      </right>
      <top style="thin">
        <color rgb="FF008641"/>
      </top>
      <bottom style="thin">
        <color rgb="FF008641"/>
      </bottom>
      <diagonal/>
    </border>
    <border>
      <left/>
      <right/>
      <top style="thin">
        <color rgb="FF00864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wrapText="1"/>
    </xf>
    <xf numFmtId="0" fontId="2" fillId="6" borderId="0" xfId="0" applyFont="1" applyFill="1"/>
    <xf numFmtId="0" fontId="3" fillId="2" borderId="1" xfId="0" applyFont="1" applyFill="1" applyBorder="1" applyProtection="1">
      <protection locked="0"/>
    </xf>
    <xf numFmtId="0" fontId="2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 Light"/>
        <family val="2"/>
        <scheme val="none"/>
      </font>
      <fill>
        <patternFill patternType="solid">
          <fgColor indexed="64"/>
          <bgColor rgb="FF008641"/>
        </patternFill>
      </fill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rgb="FF008641"/>
        </patternFill>
      </fill>
    </dxf>
    <dxf>
      <font>
        <color theme="1"/>
      </font>
      <border>
        <left style="thin">
          <color rgb="FF008641"/>
        </left>
        <right style="thin">
          <color rgb="FF008641"/>
        </right>
        <top style="thin">
          <color rgb="FF008641"/>
        </top>
        <bottom style="thin">
          <color rgb="FF008641"/>
        </bottom>
        <horizontal style="thin">
          <color rgb="FF008641"/>
        </horizontal>
      </border>
    </dxf>
  </dxfs>
  <tableStyles count="1" defaultTableStyle="TableStyleMedium2" defaultPivotStyle="PivotStyleLight16">
    <tableStyle name="ExcelChampTable" pivot="0" count="7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7" displayName="Table7" ref="E28:M36" totalsRowShown="0" headerRowDxfId="8" dataDxfId="7">
  <autoFilter ref="E28:M36"/>
  <tableColumns count="9">
    <tableColumn id="1" name="Athlete Number" dataDxfId="17"/>
    <tableColumn id="2" name="J1" dataDxfId="16"/>
    <tableColumn id="3" name="J2" dataDxfId="15"/>
    <tableColumn id="4" name="J3" dataDxfId="14"/>
    <tableColumn id="5" name="J4" dataDxfId="13"/>
    <tableColumn id="6" name="J5" dataDxfId="12"/>
    <tableColumn id="7" name="Score" dataDxfId="11">
      <calculatedColumnFormula>SUM(F29:J29)-MIN(F29:J29)-MAX(F29:J29)</calculatedColumnFormula>
    </tableColumn>
    <tableColumn id="8" name="Rank" dataDxfId="10">
      <calculatedColumnFormula>RANK(K29,$K$29:$K$36,0)</calculatedColumnFormula>
    </tableColumn>
    <tableColumn id="9" name="Country" dataDxfId="9">
      <calculatedColumnFormula>INDEX($E$41:$E$48,MATCH(E29,$F$41:$F$48,0),1)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P28:T36" insertRowShift="1" totalsRowShown="0" headerRowDxfId="1" dataDxfId="0">
  <autoFilter ref="P28:T36"/>
  <tableColumns count="5">
    <tableColumn id="1" name="Exclude 1" dataDxfId="6">
      <calculatedColumnFormula>IF(Table7[[#This Row],[J1]]=MAX(Table7[[#This Row],[J1]:[J5]]),1,0)+IF(Table7[[#This Row],[J1]]=MIN(Table7[[#This Row],[J1]:[J5]]),1,0)</calculatedColumnFormula>
    </tableColumn>
    <tableColumn id="2" name="Exclude 2" dataDxfId="5">
      <calculatedColumnFormula>IF(Table7[[#This Row],[J2]]=MAX(Table7[[#This Row],[J1]:[J5]]),1,0)+IF(Table7[[#This Row],[J2]]=MIN(Table7[[#This Row],[J1]:[J5]]),1,0)</calculatedColumnFormula>
    </tableColumn>
    <tableColumn id="3" name="Exclude 3" dataDxfId="4">
      <calculatedColumnFormula>IF(Table7[[#This Row],[J3]]=MAX(Table7[[#This Row],[J1]:[J5]]),1,0)+IF(Table7[[#This Row],[J3]]=MIN(Table7[[#This Row],[J1]:[J5]]),1,0)</calculatedColumnFormula>
    </tableColumn>
    <tableColumn id="4" name="Exclude 4" dataDxfId="3">
      <calculatedColumnFormula>IF(Table7[[#This Row],[J4]]=MAX(Table7[[#This Row],[J1]:[J5]]),1,0)+IF(Table7[[#This Row],[J4]]=MIN(Table7[[#This Row],[J1]:[J5]]),1,0)</calculatedColumnFormula>
    </tableColumn>
    <tableColumn id="5" name="Exclude 5" dataDxfId="2">
      <calculatedColumnFormula>IF(Table7[[#This Row],[J5]]=MAX(Table7[[#This Row],[J1]:[J5]]),1,0)+IF(Table7[[#This Row],[J5]]=MIN(Table7[[#This Row],[J1]:[J5]]),1,0)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T57"/>
  <sheetViews>
    <sheetView tabSelected="1" topLeftCell="A19" workbookViewId="0">
      <selection activeCell="E23" sqref="E23"/>
    </sheetView>
  </sheetViews>
  <sheetFormatPr defaultRowHeight="14.5" x14ac:dyDescent="0.35"/>
  <cols>
    <col min="1" max="4" width="8.7265625" style="8"/>
    <col min="5" max="5" width="74.54296875" style="8" customWidth="1"/>
    <col min="6" max="6" width="15.54296875" style="8" customWidth="1"/>
    <col min="7" max="12" width="8.7265625" style="8"/>
    <col min="13" max="13" width="10.1796875" style="8" customWidth="1"/>
    <col min="14" max="14" width="14" style="8" bestFit="1" customWidth="1"/>
    <col min="15" max="16" width="14.26953125" style="8" bestFit="1" customWidth="1"/>
    <col min="17" max="17" width="14.36328125" style="8" bestFit="1" customWidth="1"/>
    <col min="18" max="18" width="14.26953125" style="8" bestFit="1" customWidth="1"/>
    <col min="19" max="20" width="10.6328125" style="8" customWidth="1"/>
    <col min="21" max="16384" width="8.7265625" style="8"/>
  </cols>
  <sheetData>
    <row r="6" spans="4:11" ht="25" x14ac:dyDescent="0.7">
      <c r="D6" s="1" t="s">
        <v>16</v>
      </c>
      <c r="E6" s="2"/>
      <c r="F6" s="2"/>
      <c r="G6" s="2"/>
      <c r="H6" s="2"/>
      <c r="I6" s="2"/>
      <c r="J6" s="2"/>
      <c r="K6" s="2"/>
    </row>
    <row r="7" spans="4:11" ht="16.5" x14ac:dyDescent="0.45">
      <c r="D7" s="2" t="s">
        <v>17</v>
      </c>
      <c r="E7" s="2"/>
      <c r="F7" s="2"/>
      <c r="G7" s="2"/>
      <c r="H7" s="2"/>
      <c r="I7" s="2"/>
      <c r="J7" s="2"/>
      <c r="K7" s="2"/>
    </row>
    <row r="8" spans="4:11" ht="16.5" x14ac:dyDescent="0.45">
      <c r="D8" s="2" t="s">
        <v>18</v>
      </c>
      <c r="E8" s="2"/>
      <c r="F8" s="2"/>
      <c r="G8" s="2"/>
      <c r="H8" s="2"/>
      <c r="I8" s="2"/>
      <c r="J8" s="2"/>
      <c r="K8" s="2"/>
    </row>
    <row r="9" spans="4:11" ht="16.5" x14ac:dyDescent="0.45">
      <c r="D9" s="2" t="s">
        <v>19</v>
      </c>
      <c r="E9" s="2"/>
      <c r="F9" s="2"/>
      <c r="G9" s="2"/>
      <c r="H9" s="2"/>
      <c r="I9" s="2"/>
      <c r="J9" s="2"/>
      <c r="K9" s="2"/>
    </row>
    <row r="10" spans="4:11" ht="16.5" x14ac:dyDescent="0.45">
      <c r="D10" s="2" t="s">
        <v>20</v>
      </c>
      <c r="E10" s="2"/>
      <c r="F10" s="2"/>
      <c r="G10" s="2"/>
      <c r="H10" s="2"/>
      <c r="I10" s="2"/>
      <c r="J10" s="2"/>
      <c r="K10" s="2"/>
    </row>
    <row r="11" spans="4:11" ht="16.5" x14ac:dyDescent="0.45">
      <c r="D11" s="2" t="s">
        <v>21</v>
      </c>
      <c r="E11" s="2"/>
      <c r="F11" s="2"/>
      <c r="G11" s="2"/>
      <c r="H11" s="2"/>
      <c r="I11" s="2"/>
      <c r="J11" s="2"/>
      <c r="K11" s="2"/>
    </row>
    <row r="12" spans="4:11" ht="16.5" x14ac:dyDescent="0.45">
      <c r="D12" s="2" t="s">
        <v>22</v>
      </c>
      <c r="E12" s="2"/>
      <c r="F12" s="2"/>
      <c r="G12" s="2"/>
      <c r="H12" s="2"/>
      <c r="I12" s="2"/>
      <c r="J12" s="2"/>
      <c r="K12" s="2"/>
    </row>
    <row r="13" spans="4:11" ht="16.5" x14ac:dyDescent="0.45">
      <c r="D13" s="2"/>
      <c r="E13" s="2"/>
      <c r="F13" s="2"/>
      <c r="G13" s="2"/>
      <c r="H13" s="2"/>
      <c r="I13" s="2"/>
      <c r="J13" s="2"/>
      <c r="K13" s="2"/>
    </row>
    <row r="14" spans="4:11" ht="16.5" x14ac:dyDescent="0.45">
      <c r="D14" s="2" t="s">
        <v>23</v>
      </c>
      <c r="E14" s="2"/>
      <c r="F14" s="2"/>
      <c r="G14" s="2"/>
      <c r="H14" s="2"/>
      <c r="I14" s="2"/>
      <c r="J14" s="2"/>
      <c r="K14" s="2"/>
    </row>
    <row r="15" spans="4:11" ht="16.5" x14ac:dyDescent="0.45">
      <c r="D15" s="9" t="s">
        <v>24</v>
      </c>
      <c r="E15" s="2"/>
      <c r="F15" s="2"/>
      <c r="G15" s="2"/>
      <c r="H15" s="2"/>
      <c r="I15" s="2"/>
      <c r="J15" s="2"/>
      <c r="K15" s="2"/>
    </row>
    <row r="16" spans="4:11" ht="16.5" x14ac:dyDescent="0.45">
      <c r="D16" s="2" t="s">
        <v>25</v>
      </c>
      <c r="E16" s="2"/>
      <c r="F16" s="2"/>
      <c r="G16" s="2"/>
      <c r="H16" s="2"/>
      <c r="I16" s="2"/>
      <c r="J16" s="2"/>
      <c r="K16" s="2"/>
    </row>
    <row r="17" spans="4:20" ht="16.5" x14ac:dyDescent="0.45">
      <c r="D17" s="2" t="s">
        <v>26</v>
      </c>
      <c r="E17" s="2"/>
      <c r="F17" s="2"/>
      <c r="G17" s="2"/>
      <c r="H17" s="2"/>
      <c r="I17" s="2"/>
      <c r="J17" s="2"/>
      <c r="K17" s="2"/>
    </row>
    <row r="18" spans="4:20" ht="16.5" x14ac:dyDescent="0.45">
      <c r="D18" s="2"/>
      <c r="E18" s="2"/>
      <c r="F18" s="2"/>
      <c r="G18" s="2"/>
      <c r="H18" s="2"/>
      <c r="I18" s="2"/>
      <c r="J18" s="2"/>
      <c r="K18" s="2"/>
    </row>
    <row r="19" spans="4:20" ht="25" x14ac:dyDescent="0.7">
      <c r="D19" s="1" t="s">
        <v>27</v>
      </c>
      <c r="E19" s="2"/>
      <c r="F19" s="2"/>
      <c r="G19" s="2"/>
      <c r="H19" s="2"/>
      <c r="I19" s="2"/>
      <c r="J19" s="2"/>
      <c r="K19" s="2"/>
      <c r="L19" s="3" t="s">
        <v>28</v>
      </c>
    </row>
    <row r="20" spans="4:20" ht="35.5" customHeight="1" x14ac:dyDescent="0.45">
      <c r="D20" s="10">
        <v>1</v>
      </c>
      <c r="E20" s="10" t="s">
        <v>29</v>
      </c>
      <c r="F20" s="11">
        <f>INDEX(E29:E36,MATCH(3,L29:L36,0),1)</f>
        <v>8173</v>
      </c>
      <c r="G20" s="2"/>
      <c r="H20" s="2"/>
      <c r="I20" s="2"/>
      <c r="J20" s="2"/>
      <c r="K20" s="2"/>
      <c r="L20" s="12">
        <v>8173</v>
      </c>
    </row>
    <row r="21" spans="4:20" ht="30.5" customHeight="1" x14ac:dyDescent="0.45">
      <c r="D21" s="10">
        <v>2</v>
      </c>
      <c r="E21" s="10" t="s">
        <v>30</v>
      </c>
      <c r="F21" s="2" t="str">
        <f>INDEX(M29:M36,MATCH(4,L29:L36,0),1)</f>
        <v>ITA</v>
      </c>
      <c r="G21" s="2">
        <f>INDEX(E29:E36,MATCH(4,L29:L36,0),1)</f>
        <v>3150</v>
      </c>
      <c r="H21" s="11" t="str">
        <f>F21&amp;"-"&amp;G21</f>
        <v>ITA-3150</v>
      </c>
      <c r="I21" s="2"/>
      <c r="J21" s="2"/>
      <c r="K21" s="2"/>
      <c r="L21" s="12" t="s">
        <v>31</v>
      </c>
    </row>
    <row r="22" spans="4:20" ht="33.5" customHeight="1" x14ac:dyDescent="0.45">
      <c r="D22" s="10">
        <v>3</v>
      </c>
      <c r="E22" s="10" t="s">
        <v>32</v>
      </c>
      <c r="F22" s="2">
        <f>MIN(F27:J27)</f>
        <v>8.6638749999999991</v>
      </c>
      <c r="G22" s="11" t="str">
        <f>INDEX(Table7[[#Headers],[J1]:[J5]],1,MATCH(F22,F27:J27,0))</f>
        <v>J4</v>
      </c>
      <c r="H22" s="2"/>
      <c r="I22" s="2"/>
      <c r="J22" s="2"/>
      <c r="K22" s="2"/>
      <c r="L22" s="12" t="s">
        <v>4</v>
      </c>
    </row>
    <row r="23" spans="4:20" ht="29.5" customHeight="1" x14ac:dyDescent="0.45">
      <c r="D23" s="10">
        <v>4</v>
      </c>
      <c r="E23" s="10" t="s">
        <v>33</v>
      </c>
      <c r="F23" s="2">
        <f>MATCH(MAX(P27:T27),P27:T27,0)</f>
        <v>2</v>
      </c>
      <c r="G23" s="2"/>
      <c r="H23" s="2" t="str">
        <f>"J"&amp;F23</f>
        <v>J2</v>
      </c>
      <c r="I23" s="2"/>
      <c r="J23" s="2"/>
      <c r="K23" s="2"/>
      <c r="L23" s="12" t="s">
        <v>2</v>
      </c>
    </row>
    <row r="24" spans="4:20" ht="32.5" customHeight="1" x14ac:dyDescent="0.45">
      <c r="D24" s="10"/>
      <c r="E24" s="10"/>
      <c r="F24" s="2"/>
      <c r="G24" s="2"/>
      <c r="H24" s="2"/>
      <c r="I24" s="2"/>
      <c r="J24" s="2"/>
      <c r="K24" s="2"/>
      <c r="L24" s="12"/>
    </row>
    <row r="25" spans="4:20" ht="16.5" x14ac:dyDescent="0.45">
      <c r="D25" s="2"/>
      <c r="E25" s="2"/>
      <c r="F25" s="2"/>
      <c r="G25" s="2"/>
      <c r="H25" s="2"/>
      <c r="I25" s="2"/>
      <c r="J25" s="2"/>
      <c r="K25" s="2"/>
    </row>
    <row r="26" spans="4:20" ht="16.5" x14ac:dyDescent="0.45">
      <c r="D26" s="2"/>
    </row>
    <row r="27" spans="4:20" ht="16.5" x14ac:dyDescent="0.45">
      <c r="D27" s="4" t="s">
        <v>34</v>
      </c>
      <c r="F27" s="8">
        <f>AVERAGE(Table7[J1])</f>
        <v>8.6746250000000007</v>
      </c>
      <c r="G27" s="8">
        <f>AVERAGE(Table7[J2])</f>
        <v>9.1285000000000025</v>
      </c>
      <c r="H27" s="8">
        <f>AVERAGE(Table7[J3])</f>
        <v>8.8341249999999985</v>
      </c>
      <c r="I27" s="8">
        <f>AVERAGE(Table7[J4])</f>
        <v>8.6638749999999991</v>
      </c>
      <c r="J27" s="8">
        <f>AVERAGE(Table7[J5])</f>
        <v>8.8253749999999993</v>
      </c>
      <c r="P27" s="8">
        <f>SUM(Table8[Exclude 1])</f>
        <v>3</v>
      </c>
      <c r="Q27" s="8">
        <f>SUM(Table8[Exclude 2])</f>
        <v>5</v>
      </c>
      <c r="R27" s="8">
        <f>SUM(Table8[Exclude 3])</f>
        <v>2</v>
      </c>
      <c r="S27" s="8">
        <f>SUM(Table8[Exclude 4])</f>
        <v>3</v>
      </c>
      <c r="T27" s="8">
        <f>SUM(Table8[Exclude 5])</f>
        <v>3</v>
      </c>
    </row>
    <row r="28" spans="4:20" ht="16.5" x14ac:dyDescent="0.45">
      <c r="D28" s="2"/>
      <c r="E28" s="6" t="s">
        <v>0</v>
      </c>
      <c r="F28" s="6" t="s">
        <v>1</v>
      </c>
      <c r="G28" s="6" t="s">
        <v>2</v>
      </c>
      <c r="H28" s="6" t="s">
        <v>3</v>
      </c>
      <c r="I28" s="6" t="s">
        <v>4</v>
      </c>
      <c r="J28" s="6" t="s">
        <v>5</v>
      </c>
      <c r="K28" s="6" t="s">
        <v>37</v>
      </c>
      <c r="L28" s="6" t="s">
        <v>38</v>
      </c>
      <c r="M28" s="6" t="s">
        <v>6</v>
      </c>
      <c r="P28" s="8" t="s">
        <v>39</v>
      </c>
      <c r="Q28" s="8" t="s">
        <v>40</v>
      </c>
      <c r="R28" s="8" t="s">
        <v>41</v>
      </c>
      <c r="S28" s="8" t="s">
        <v>42</v>
      </c>
      <c r="T28" s="8" t="s">
        <v>43</v>
      </c>
    </row>
    <row r="29" spans="4:20" ht="16.5" x14ac:dyDescent="0.45">
      <c r="D29" s="2"/>
      <c r="E29" s="13">
        <v>3150</v>
      </c>
      <c r="F29" s="13">
        <v>8.9730000000000008</v>
      </c>
      <c r="G29" s="13">
        <v>9.8230000000000004</v>
      </c>
      <c r="H29" s="13">
        <v>8.5399999999999991</v>
      </c>
      <c r="I29" s="13">
        <v>8.09</v>
      </c>
      <c r="J29" s="13">
        <v>8.8670000000000009</v>
      </c>
      <c r="K29" s="8">
        <f>SUM(F29:J29)-MIN(F29:J29)-MAX(F29:J29)</f>
        <v>26.380000000000003</v>
      </c>
      <c r="L29" s="8">
        <f>RANK(K29,$K$29:$K$36,0)</f>
        <v>4</v>
      </c>
      <c r="M29" s="8" t="str">
        <f>INDEX($E$41:$E$48,MATCH(E29,$F$41:$F$48,0),1)</f>
        <v>ITA</v>
      </c>
      <c r="P29" s="8">
        <f>IF(Table7[[#This Row],[J1]]=MAX(Table7[[#This Row],[J1]:[J5]]),1,0)+IF(Table7[[#This Row],[J1]]=MIN(Table7[[#This Row],[J1]:[J5]]),1,0)</f>
        <v>0</v>
      </c>
      <c r="Q29" s="8">
        <f>IF(Table7[[#This Row],[J2]]=MAX(Table7[[#This Row],[J1]:[J5]]),1,0)+IF(Table7[[#This Row],[J2]]=MIN(Table7[[#This Row],[J1]:[J5]]),1,0)</f>
        <v>1</v>
      </c>
      <c r="R29" s="8">
        <f>IF(Table7[[#This Row],[J3]]=MAX(Table7[[#This Row],[J1]:[J5]]),1,0)+IF(Table7[[#This Row],[J3]]=MIN(Table7[[#This Row],[J1]:[J5]]),1,0)</f>
        <v>0</v>
      </c>
      <c r="S29" s="8">
        <f>IF(Table7[[#This Row],[J4]]=MAX(Table7[[#This Row],[J1]:[J5]]),1,0)+IF(Table7[[#This Row],[J4]]=MIN(Table7[[#This Row],[J1]:[J5]]),1,0)</f>
        <v>1</v>
      </c>
      <c r="T29" s="8">
        <f>IF(Table7[[#This Row],[J5]]=MAX(Table7[[#This Row],[J1]:[J5]]),1,0)+IF(Table7[[#This Row],[J5]]=MIN(Table7[[#This Row],[J1]:[J5]]),1,0)</f>
        <v>0</v>
      </c>
    </row>
    <row r="30" spans="4:20" ht="16.5" x14ac:dyDescent="0.45">
      <c r="D30" s="2"/>
      <c r="E30" s="14">
        <v>9307</v>
      </c>
      <c r="F30" s="14">
        <v>8.3699999999999992</v>
      </c>
      <c r="G30" s="14">
        <v>9.3650000000000002</v>
      </c>
      <c r="H30" s="14">
        <v>9.08</v>
      </c>
      <c r="I30" s="14">
        <v>8.6440000000000001</v>
      </c>
      <c r="J30" s="14">
        <v>8.89</v>
      </c>
      <c r="K30" s="8">
        <f t="shared" ref="K30:K36" si="0">SUM(F30:J30)-MIN(F30:J30)-MAX(F30:J30)</f>
        <v>26.613999999999997</v>
      </c>
      <c r="L30" s="8">
        <f t="shared" ref="L30:L36" si="1">RANK(K30,$K$29:$K$36,0)</f>
        <v>2</v>
      </c>
      <c r="M30" s="8" t="str">
        <f t="shared" ref="M30:M36" si="2">INDEX($E$41:$E$48,MATCH(E30,$F$41:$F$48,0),1)</f>
        <v>CHN</v>
      </c>
      <c r="P30" s="8">
        <f>IF(Table7[[#This Row],[J1]]=MAX(Table7[[#This Row],[J1]:[J5]]),1,0)+IF(Table7[[#This Row],[J1]]=MIN(Table7[[#This Row],[J1]:[J5]]),1,0)</f>
        <v>1</v>
      </c>
      <c r="Q30" s="8">
        <f>IF(Table7[[#This Row],[J2]]=MAX(Table7[[#This Row],[J1]:[J5]]),1,0)+IF(Table7[[#This Row],[J2]]=MIN(Table7[[#This Row],[J1]:[J5]]),1,0)</f>
        <v>1</v>
      </c>
      <c r="R30" s="8">
        <f>IF(Table7[[#This Row],[J3]]=MAX(Table7[[#This Row],[J1]:[J5]]),1,0)+IF(Table7[[#This Row],[J3]]=MIN(Table7[[#This Row],[J1]:[J5]]),1,0)</f>
        <v>0</v>
      </c>
      <c r="S30" s="8">
        <f>IF(Table7[[#This Row],[J4]]=MAX(Table7[[#This Row],[J1]:[J5]]),1,0)+IF(Table7[[#This Row],[J4]]=MIN(Table7[[#This Row],[J1]:[J5]]),1,0)</f>
        <v>0</v>
      </c>
      <c r="T30" s="8">
        <f>IF(Table7[[#This Row],[J5]]=MAX(Table7[[#This Row],[J1]:[J5]]),1,0)+IF(Table7[[#This Row],[J5]]=MIN(Table7[[#This Row],[J1]:[J5]]),1,0)</f>
        <v>0</v>
      </c>
    </row>
    <row r="31" spans="4:20" ht="16.5" x14ac:dyDescent="0.45">
      <c r="D31" s="2"/>
      <c r="E31" s="13">
        <v>6805</v>
      </c>
      <c r="F31" s="13">
        <v>9.218</v>
      </c>
      <c r="G31" s="13">
        <v>9.0969999999999995</v>
      </c>
      <c r="H31" s="13">
        <v>9.6280000000000001</v>
      </c>
      <c r="I31" s="13">
        <v>8.5129999999999999</v>
      </c>
      <c r="J31" s="13">
        <v>9.3170000000000002</v>
      </c>
      <c r="K31" s="8">
        <f t="shared" si="0"/>
        <v>27.631999999999998</v>
      </c>
      <c r="L31" s="8">
        <f t="shared" si="1"/>
        <v>1</v>
      </c>
      <c r="M31" s="8" t="str">
        <f t="shared" si="2"/>
        <v>JPN</v>
      </c>
      <c r="P31" s="8">
        <f>IF(Table7[[#This Row],[J1]]=MAX(Table7[[#This Row],[J1]:[J5]]),1,0)+IF(Table7[[#This Row],[J1]]=MIN(Table7[[#This Row],[J1]:[J5]]),1,0)</f>
        <v>0</v>
      </c>
      <c r="Q31" s="8">
        <f>IF(Table7[[#This Row],[J2]]=MAX(Table7[[#This Row],[J1]:[J5]]),1,0)+IF(Table7[[#This Row],[J2]]=MIN(Table7[[#This Row],[J1]:[J5]]),1,0)</f>
        <v>0</v>
      </c>
      <c r="R31" s="8">
        <f>IF(Table7[[#This Row],[J3]]=MAX(Table7[[#This Row],[J1]:[J5]]),1,0)+IF(Table7[[#This Row],[J3]]=MIN(Table7[[#This Row],[J1]:[J5]]),1,0)</f>
        <v>1</v>
      </c>
      <c r="S31" s="8">
        <f>IF(Table7[[#This Row],[J4]]=MAX(Table7[[#This Row],[J1]:[J5]]),1,0)+IF(Table7[[#This Row],[J4]]=MIN(Table7[[#This Row],[J1]:[J5]]),1,0)</f>
        <v>1</v>
      </c>
      <c r="T31" s="8">
        <f>IF(Table7[[#This Row],[J5]]=MAX(Table7[[#This Row],[J1]:[J5]]),1,0)+IF(Table7[[#This Row],[J5]]=MIN(Table7[[#This Row],[J1]:[J5]]),1,0)</f>
        <v>0</v>
      </c>
    </row>
    <row r="32" spans="4:20" ht="16.5" x14ac:dyDescent="0.45">
      <c r="D32" s="2"/>
      <c r="E32" s="14">
        <v>8790</v>
      </c>
      <c r="F32" s="14">
        <v>8.3859999999999992</v>
      </c>
      <c r="G32" s="14">
        <v>8.2639999999999993</v>
      </c>
      <c r="H32" s="14">
        <v>9.09</v>
      </c>
      <c r="I32" s="14">
        <v>8.6310000000000002</v>
      </c>
      <c r="J32" s="14">
        <v>8.2159999999999993</v>
      </c>
      <c r="K32" s="8">
        <f t="shared" si="0"/>
        <v>25.280999999999995</v>
      </c>
      <c r="L32" s="8">
        <f t="shared" si="1"/>
        <v>8</v>
      </c>
      <c r="M32" s="8" t="str">
        <f t="shared" si="2"/>
        <v>USA</v>
      </c>
      <c r="P32" s="8">
        <f>IF(Table7[[#This Row],[J1]]=MAX(Table7[[#This Row],[J1]:[J5]]),1,0)+IF(Table7[[#This Row],[J1]]=MIN(Table7[[#This Row],[J1]:[J5]]),1,0)</f>
        <v>0</v>
      </c>
      <c r="Q32" s="8">
        <f>IF(Table7[[#This Row],[J2]]=MAX(Table7[[#This Row],[J1]:[J5]]),1,0)+IF(Table7[[#This Row],[J2]]=MIN(Table7[[#This Row],[J1]:[J5]]),1,0)</f>
        <v>0</v>
      </c>
      <c r="R32" s="8">
        <f>IF(Table7[[#This Row],[J3]]=MAX(Table7[[#This Row],[J1]:[J5]]),1,0)+IF(Table7[[#This Row],[J3]]=MIN(Table7[[#This Row],[J1]:[J5]]),1,0)</f>
        <v>1</v>
      </c>
      <c r="S32" s="8">
        <f>IF(Table7[[#This Row],[J4]]=MAX(Table7[[#This Row],[J1]:[J5]]),1,0)+IF(Table7[[#This Row],[J4]]=MIN(Table7[[#This Row],[J1]:[J5]]),1,0)</f>
        <v>0</v>
      </c>
      <c r="T32" s="8">
        <f>IF(Table7[[#This Row],[J5]]=MAX(Table7[[#This Row],[J1]:[J5]]),1,0)+IF(Table7[[#This Row],[J5]]=MIN(Table7[[#This Row],[J1]:[J5]]),1,0)</f>
        <v>1</v>
      </c>
    </row>
    <row r="33" spans="4:20" ht="16.5" x14ac:dyDescent="0.45">
      <c r="D33" s="2"/>
      <c r="E33" s="13">
        <v>7255</v>
      </c>
      <c r="F33" s="13">
        <v>8.5020000000000007</v>
      </c>
      <c r="G33" s="13">
        <v>8.7390000000000008</v>
      </c>
      <c r="H33" s="13">
        <v>8.6199999999999992</v>
      </c>
      <c r="I33" s="13">
        <v>9.016</v>
      </c>
      <c r="J33" s="13">
        <v>9.7490000000000006</v>
      </c>
      <c r="K33" s="8">
        <f t="shared" si="0"/>
        <v>26.374999999999993</v>
      </c>
      <c r="L33" s="8">
        <f t="shared" si="1"/>
        <v>5</v>
      </c>
      <c r="M33" s="8" t="str">
        <f t="shared" si="2"/>
        <v>SUI</v>
      </c>
      <c r="P33" s="8">
        <f>IF(Table7[[#This Row],[J1]]=MAX(Table7[[#This Row],[J1]:[J5]]),1,0)+IF(Table7[[#This Row],[J1]]=MIN(Table7[[#This Row],[J1]:[J5]]),1,0)</f>
        <v>1</v>
      </c>
      <c r="Q33" s="8">
        <f>IF(Table7[[#This Row],[J2]]=MAX(Table7[[#This Row],[J1]:[J5]]),1,0)+IF(Table7[[#This Row],[J2]]=MIN(Table7[[#This Row],[J1]:[J5]]),1,0)</f>
        <v>0</v>
      </c>
      <c r="R33" s="8">
        <f>IF(Table7[[#This Row],[J3]]=MAX(Table7[[#This Row],[J1]:[J5]]),1,0)+IF(Table7[[#This Row],[J3]]=MIN(Table7[[#This Row],[J1]:[J5]]),1,0)</f>
        <v>0</v>
      </c>
      <c r="S33" s="8">
        <f>IF(Table7[[#This Row],[J4]]=MAX(Table7[[#This Row],[J1]:[J5]]),1,0)+IF(Table7[[#This Row],[J4]]=MIN(Table7[[#This Row],[J1]:[J5]]),1,0)</f>
        <v>0</v>
      </c>
      <c r="T33" s="8">
        <f>IF(Table7[[#This Row],[J5]]=MAX(Table7[[#This Row],[J1]:[J5]]),1,0)+IF(Table7[[#This Row],[J5]]=MIN(Table7[[#This Row],[J1]:[J5]]),1,0)</f>
        <v>1</v>
      </c>
    </row>
    <row r="34" spans="4:20" ht="16.5" x14ac:dyDescent="0.45">
      <c r="D34" s="2"/>
      <c r="E34" s="14">
        <v>8173</v>
      </c>
      <c r="F34" s="14">
        <v>8.5090000000000003</v>
      </c>
      <c r="G34" s="14">
        <v>9.94</v>
      </c>
      <c r="H34" s="14">
        <v>8.4019999999999992</v>
      </c>
      <c r="I34" s="14">
        <v>9.6590000000000007</v>
      </c>
      <c r="J34" s="14">
        <v>8.1509999999999998</v>
      </c>
      <c r="K34" s="8">
        <f t="shared" si="0"/>
        <v>26.570000000000007</v>
      </c>
      <c r="L34" s="8">
        <f t="shared" si="1"/>
        <v>3</v>
      </c>
      <c r="M34" s="8" t="str">
        <f t="shared" si="2"/>
        <v>GBR</v>
      </c>
      <c r="P34" s="8">
        <f>IF(Table7[[#This Row],[J1]]=MAX(Table7[[#This Row],[J1]:[J5]]),1,0)+IF(Table7[[#This Row],[J1]]=MIN(Table7[[#This Row],[J1]:[J5]]),1,0)</f>
        <v>0</v>
      </c>
      <c r="Q34" s="8">
        <f>IF(Table7[[#This Row],[J2]]=MAX(Table7[[#This Row],[J1]:[J5]]),1,0)+IF(Table7[[#This Row],[J2]]=MIN(Table7[[#This Row],[J1]:[J5]]),1,0)</f>
        <v>1</v>
      </c>
      <c r="R34" s="8">
        <f>IF(Table7[[#This Row],[J3]]=MAX(Table7[[#This Row],[J1]:[J5]]),1,0)+IF(Table7[[#This Row],[J3]]=MIN(Table7[[#This Row],[J1]:[J5]]),1,0)</f>
        <v>0</v>
      </c>
      <c r="S34" s="8">
        <f>IF(Table7[[#This Row],[J4]]=MAX(Table7[[#This Row],[J1]:[J5]]),1,0)+IF(Table7[[#This Row],[J4]]=MIN(Table7[[#This Row],[J1]:[J5]]),1,0)</f>
        <v>0</v>
      </c>
      <c r="T34" s="8">
        <f>IF(Table7[[#This Row],[J5]]=MAX(Table7[[#This Row],[J1]:[J5]]),1,0)+IF(Table7[[#This Row],[J5]]=MIN(Table7[[#This Row],[J1]:[J5]]),1,0)</f>
        <v>1</v>
      </c>
    </row>
    <row r="35" spans="4:20" ht="16.5" x14ac:dyDescent="0.45">
      <c r="D35" s="2"/>
      <c r="E35" s="13">
        <v>2369</v>
      </c>
      <c r="F35" s="13">
        <v>8.2789999999999999</v>
      </c>
      <c r="G35" s="13">
        <v>9.5310000000000006</v>
      </c>
      <c r="H35" s="13">
        <v>8.7569999999999997</v>
      </c>
      <c r="I35" s="13">
        <v>8.2780000000000005</v>
      </c>
      <c r="J35" s="13">
        <v>9.0489999999999995</v>
      </c>
      <c r="K35" s="8">
        <f t="shared" si="0"/>
        <v>26.085000000000001</v>
      </c>
      <c r="L35" s="8">
        <f t="shared" si="1"/>
        <v>6</v>
      </c>
      <c r="M35" s="8" t="str">
        <f t="shared" si="2"/>
        <v>BRA</v>
      </c>
      <c r="P35" s="8">
        <f>IF(Table7[[#This Row],[J1]]=MAX(Table7[[#This Row],[J1]:[J5]]),1,0)+IF(Table7[[#This Row],[J1]]=MIN(Table7[[#This Row],[J1]:[J5]]),1,0)</f>
        <v>0</v>
      </c>
      <c r="Q35" s="8">
        <f>IF(Table7[[#This Row],[J2]]=MAX(Table7[[#This Row],[J1]:[J5]]),1,0)+IF(Table7[[#This Row],[J2]]=MIN(Table7[[#This Row],[J1]:[J5]]),1,0)</f>
        <v>1</v>
      </c>
      <c r="R35" s="8">
        <f>IF(Table7[[#This Row],[J3]]=MAX(Table7[[#This Row],[J1]:[J5]]),1,0)+IF(Table7[[#This Row],[J3]]=MIN(Table7[[#This Row],[J1]:[J5]]),1,0)</f>
        <v>0</v>
      </c>
      <c r="S35" s="8">
        <f>IF(Table7[[#This Row],[J4]]=MAX(Table7[[#This Row],[J1]:[J5]]),1,0)+IF(Table7[[#This Row],[J4]]=MIN(Table7[[#This Row],[J1]:[J5]]),1,0)</f>
        <v>1</v>
      </c>
      <c r="T35" s="8">
        <f>IF(Table7[[#This Row],[J5]]=MAX(Table7[[#This Row],[J1]:[J5]]),1,0)+IF(Table7[[#This Row],[J5]]=MIN(Table7[[#This Row],[J1]:[J5]]),1,0)</f>
        <v>0</v>
      </c>
    </row>
    <row r="36" spans="4:20" ht="16.5" x14ac:dyDescent="0.45">
      <c r="D36" s="2"/>
      <c r="E36" s="14">
        <v>5672</v>
      </c>
      <c r="F36" s="14">
        <v>9.16</v>
      </c>
      <c r="G36" s="14">
        <v>8.2690000000000001</v>
      </c>
      <c r="H36" s="14">
        <v>8.5559999999999992</v>
      </c>
      <c r="I36" s="14">
        <v>8.48</v>
      </c>
      <c r="J36" s="14">
        <v>8.3640000000000008</v>
      </c>
      <c r="K36" s="8">
        <f t="shared" si="0"/>
        <v>25.400000000000009</v>
      </c>
      <c r="L36" s="8">
        <f t="shared" si="1"/>
        <v>7</v>
      </c>
      <c r="M36" s="8" t="str">
        <f t="shared" si="2"/>
        <v>HUN</v>
      </c>
      <c r="P36" s="8">
        <f>IF(Table7[[#This Row],[J1]]=MAX(Table7[[#This Row],[J1]:[J5]]),1,0)+IF(Table7[[#This Row],[J1]]=MIN(Table7[[#This Row],[J1]:[J5]]),1,0)</f>
        <v>1</v>
      </c>
      <c r="Q36" s="8">
        <f>IF(Table7[[#This Row],[J2]]=MAX(Table7[[#This Row],[J1]:[J5]]),1,0)+IF(Table7[[#This Row],[J2]]=MIN(Table7[[#This Row],[J1]:[J5]]),1,0)</f>
        <v>1</v>
      </c>
      <c r="R36" s="8">
        <f>IF(Table7[[#This Row],[J3]]=MAX(Table7[[#This Row],[J1]:[J5]]),1,0)+IF(Table7[[#This Row],[J3]]=MIN(Table7[[#This Row],[J1]:[J5]]),1,0)</f>
        <v>0</v>
      </c>
      <c r="S36" s="8">
        <f>IF(Table7[[#This Row],[J4]]=MAX(Table7[[#This Row],[J1]:[J5]]),1,0)+IF(Table7[[#This Row],[J4]]=MIN(Table7[[#This Row],[J1]:[J5]]),1,0)</f>
        <v>0</v>
      </c>
      <c r="T36" s="8">
        <f>IF(Table7[[#This Row],[J5]]=MAX(Table7[[#This Row],[J1]:[J5]]),1,0)+IF(Table7[[#This Row],[J5]]=MIN(Table7[[#This Row],[J1]:[J5]]),1,0)</f>
        <v>0</v>
      </c>
    </row>
    <row r="37" spans="4:20" ht="16.5" x14ac:dyDescent="0.45">
      <c r="D37" s="2"/>
      <c r="E37" s="2"/>
      <c r="F37" s="2"/>
      <c r="G37" s="2"/>
      <c r="H37" s="2"/>
      <c r="I37" s="2"/>
      <c r="J37" s="2"/>
      <c r="K37" s="2"/>
    </row>
    <row r="38" spans="4:20" ht="16.5" x14ac:dyDescent="0.45">
      <c r="D38" s="4" t="s">
        <v>35</v>
      </c>
      <c r="E38" s="2"/>
      <c r="F38" s="2"/>
      <c r="G38" s="2"/>
      <c r="H38" s="2"/>
      <c r="I38" s="2"/>
      <c r="J38" s="2"/>
      <c r="K38" s="2"/>
    </row>
    <row r="39" spans="4:20" ht="16.5" x14ac:dyDescent="0.45">
      <c r="D39" s="2"/>
      <c r="E39" s="5" t="s">
        <v>6</v>
      </c>
      <c r="F39" s="7" t="s">
        <v>0</v>
      </c>
      <c r="G39" s="2"/>
      <c r="H39" s="2"/>
      <c r="I39" s="2"/>
      <c r="J39" s="2"/>
      <c r="K39" s="2"/>
    </row>
    <row r="40" spans="4:20" ht="16.5" x14ac:dyDescent="0.45">
      <c r="D40" s="2"/>
      <c r="E40" s="6" t="s">
        <v>6</v>
      </c>
      <c r="F40" s="6" t="s">
        <v>0</v>
      </c>
      <c r="G40" s="2"/>
      <c r="H40" s="2"/>
      <c r="I40" s="2"/>
      <c r="J40" s="2"/>
      <c r="K40" s="2"/>
    </row>
    <row r="41" spans="4:20" ht="16.5" x14ac:dyDescent="0.45">
      <c r="D41" s="2"/>
      <c r="E41" s="13" t="s">
        <v>7</v>
      </c>
      <c r="F41" s="13">
        <v>3150</v>
      </c>
      <c r="G41" s="2"/>
      <c r="H41" s="2"/>
      <c r="I41" s="2"/>
      <c r="J41" s="2"/>
      <c r="K41" s="2"/>
    </row>
    <row r="42" spans="4:20" ht="16.5" x14ac:dyDescent="0.45">
      <c r="D42" s="2"/>
      <c r="E42" s="14" t="s">
        <v>8</v>
      </c>
      <c r="F42" s="14">
        <v>9307</v>
      </c>
      <c r="G42" s="2"/>
      <c r="H42" s="2"/>
      <c r="I42" s="2"/>
      <c r="J42" s="2"/>
      <c r="K42" s="2"/>
    </row>
    <row r="43" spans="4:20" ht="16.5" x14ac:dyDescent="0.45">
      <c r="D43" s="2"/>
      <c r="E43" s="13" t="s">
        <v>9</v>
      </c>
      <c r="F43" s="13">
        <v>6805</v>
      </c>
      <c r="G43" s="2"/>
      <c r="H43" s="2"/>
      <c r="I43" s="2"/>
      <c r="J43" s="2"/>
      <c r="K43" s="2"/>
    </row>
    <row r="44" spans="4:20" ht="16.5" x14ac:dyDescent="0.45">
      <c r="D44" s="2"/>
      <c r="E44" s="14" t="s">
        <v>10</v>
      </c>
      <c r="F44" s="14">
        <v>8790</v>
      </c>
      <c r="G44" s="2"/>
      <c r="H44" s="2"/>
      <c r="I44" s="2"/>
      <c r="J44" s="2"/>
      <c r="K44" s="2"/>
    </row>
    <row r="45" spans="4:20" ht="16.5" x14ac:dyDescent="0.45">
      <c r="D45" s="2"/>
      <c r="E45" s="13" t="s">
        <v>11</v>
      </c>
      <c r="F45" s="13">
        <v>7255</v>
      </c>
      <c r="G45" s="2"/>
      <c r="H45" s="2"/>
      <c r="I45" s="2"/>
      <c r="J45" s="2"/>
      <c r="K45" s="2"/>
    </row>
    <row r="46" spans="4:20" ht="16.5" x14ac:dyDescent="0.45">
      <c r="D46" s="2"/>
      <c r="E46" s="14" t="s">
        <v>12</v>
      </c>
      <c r="F46" s="14">
        <v>8173</v>
      </c>
      <c r="G46" s="2"/>
      <c r="H46" s="2"/>
      <c r="I46" s="2"/>
      <c r="J46" s="2"/>
      <c r="K46" s="2"/>
    </row>
    <row r="47" spans="4:20" ht="16.5" x14ac:dyDescent="0.45">
      <c r="D47" s="2"/>
      <c r="E47" s="13" t="s">
        <v>13</v>
      </c>
      <c r="F47" s="13">
        <v>2369</v>
      </c>
      <c r="G47" s="2"/>
      <c r="H47" s="2"/>
      <c r="I47" s="2"/>
      <c r="J47" s="2"/>
      <c r="K47" s="2"/>
    </row>
    <row r="48" spans="4:20" ht="16.5" x14ac:dyDescent="0.45">
      <c r="D48" s="2"/>
      <c r="E48" s="14" t="s">
        <v>14</v>
      </c>
      <c r="F48" s="14">
        <v>5672</v>
      </c>
      <c r="G48" s="2"/>
      <c r="H48" s="2"/>
      <c r="I48" s="2"/>
      <c r="J48" s="2"/>
      <c r="K48" s="2"/>
    </row>
    <row r="49" spans="4:11" ht="16.5" x14ac:dyDescent="0.45">
      <c r="D49" s="2"/>
      <c r="E49" s="2"/>
      <c r="F49" s="2"/>
      <c r="G49" s="2"/>
      <c r="H49" s="2"/>
      <c r="I49" s="2"/>
      <c r="J49" s="2"/>
      <c r="K49" s="2"/>
    </row>
    <row r="50" spans="4:11" ht="16.5" x14ac:dyDescent="0.45">
      <c r="D50" s="4" t="s">
        <v>36</v>
      </c>
      <c r="E50" s="2"/>
      <c r="F50" s="2"/>
      <c r="G50" s="2"/>
      <c r="H50" s="2"/>
      <c r="I50" s="2"/>
      <c r="J50" s="2"/>
      <c r="K50" s="2"/>
    </row>
    <row r="51" spans="4:11" ht="16.5" x14ac:dyDescent="0.45">
      <c r="D51" s="2"/>
      <c r="E51" s="5" t="s">
        <v>6</v>
      </c>
      <c r="F51" s="7" t="s">
        <v>15</v>
      </c>
      <c r="G51" s="2"/>
      <c r="H51" s="2"/>
      <c r="I51" s="2"/>
      <c r="J51" s="2"/>
      <c r="K51" s="2"/>
    </row>
    <row r="52" spans="4:11" ht="16.5" x14ac:dyDescent="0.45">
      <c r="D52" s="2"/>
      <c r="E52" s="6" t="s">
        <v>6</v>
      </c>
      <c r="F52" s="6" t="s">
        <v>15</v>
      </c>
      <c r="G52" s="2"/>
      <c r="H52" s="2"/>
      <c r="I52" s="2"/>
      <c r="J52" s="2"/>
      <c r="K52" s="2"/>
    </row>
    <row r="53" spans="4:11" ht="16.5" x14ac:dyDescent="0.45">
      <c r="D53" s="2"/>
      <c r="E53" s="13" t="s">
        <v>7</v>
      </c>
      <c r="F53" s="13" t="s">
        <v>1</v>
      </c>
      <c r="G53" s="2"/>
      <c r="H53" s="2"/>
      <c r="I53" s="2"/>
      <c r="J53" s="2"/>
      <c r="K53" s="2"/>
    </row>
    <row r="54" spans="4:11" ht="16.5" x14ac:dyDescent="0.45">
      <c r="D54" s="2"/>
      <c r="E54" s="14" t="s">
        <v>13</v>
      </c>
      <c r="F54" s="14" t="s">
        <v>2</v>
      </c>
      <c r="G54" s="2"/>
      <c r="H54" s="2"/>
      <c r="I54" s="2"/>
      <c r="J54" s="2"/>
      <c r="K54" s="2"/>
    </row>
    <row r="55" spans="4:11" ht="16.5" x14ac:dyDescent="0.45">
      <c r="D55" s="2"/>
      <c r="E55" s="13" t="s">
        <v>9</v>
      </c>
      <c r="F55" s="13" t="s">
        <v>3</v>
      </c>
      <c r="G55" s="2"/>
      <c r="H55" s="2"/>
      <c r="I55" s="2"/>
      <c r="J55" s="2"/>
      <c r="K55" s="2"/>
    </row>
    <row r="56" spans="4:11" ht="16.5" x14ac:dyDescent="0.45">
      <c r="D56" s="2"/>
      <c r="E56" s="14" t="s">
        <v>13</v>
      </c>
      <c r="F56" s="14" t="s">
        <v>4</v>
      </c>
      <c r="G56" s="2"/>
      <c r="H56" s="2"/>
      <c r="I56" s="2"/>
      <c r="J56" s="2"/>
      <c r="K56" s="2"/>
    </row>
    <row r="57" spans="4:11" ht="16.5" x14ac:dyDescent="0.45">
      <c r="D57" s="2"/>
      <c r="E57" s="13" t="s">
        <v>10</v>
      </c>
      <c r="F57" s="13" t="s">
        <v>5</v>
      </c>
      <c r="G57" s="2"/>
      <c r="H57" s="2"/>
      <c r="I57" s="2"/>
      <c r="J57" s="2"/>
      <c r="K57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2017-04-01T16:47:47Z</dcterms:created>
  <dcterms:modified xsi:type="dcterms:W3CDTF">2017-04-05T19:26:48Z</dcterms:modified>
</cp:coreProperties>
</file>