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Videos\"/>
    </mc:Choice>
  </mc:AlternateContent>
  <bookViews>
    <workbookView xWindow="0" yWindow="0" windowWidth="16400" windowHeight="6930" activeTab="1"/>
  </bookViews>
  <sheets>
    <sheet name="order separately" sheetId="1" r:id="rId1"/>
    <sheet name="do not order each time" sheetId="4" r:id="rId2"/>
    <sheet name="Sheet2" sheetId="2" r:id="rId3"/>
    <sheet name="Sheet3" sheetId="3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olver_adj" localSheetId="1" hidden="1">'do not order each time'!$D$20,'do not order each time'!$D$23:$F$23</definedName>
    <definedName name="solver_adj" localSheetId="0" hidden="1">'order separately'!$D$20</definedName>
    <definedName name="solver_cvg" localSheetId="1" hidden="1">0.0001</definedName>
    <definedName name="solver_cvg" localSheetId="0" hidden="1">0.0001</definedName>
    <definedName name="solver_drv" localSheetId="1" hidden="1">1</definedName>
    <definedName name="solver_drv" localSheetId="0" hidden="1">1</definedName>
    <definedName name="solver_eng" localSheetId="1" hidden="1">3</definedName>
    <definedName name="solver_eng" localSheetId="0" hidden="1">1</definedName>
    <definedName name="solver_est" localSheetId="1" hidden="1">1</definedName>
    <definedName name="solver_est" localSheetId="0" hidden="1">1</definedName>
    <definedName name="solver_itr" localSheetId="1" hidden="1">2147483647</definedName>
    <definedName name="solver_itr" localSheetId="0" hidden="1">2147483647</definedName>
    <definedName name="solver_lhs1" localSheetId="1" hidden="1">'do not order each time'!$D$20</definedName>
    <definedName name="solver_lhs2" localSheetId="1" hidden="1">'do not order each time'!$D$20</definedName>
    <definedName name="solver_lhs3" localSheetId="1" hidden="1">'do not order each time'!$D$23:$F$23</definedName>
    <definedName name="solver_lhs4" localSheetId="1" hidden="1">'do not order each time'!$D$23:$F$23</definedName>
    <definedName name="solver_lhs5" localSheetId="1" hidden="1">'do not order each time'!$D$23:$F$23</definedName>
    <definedName name="solver_mip" localSheetId="1" hidden="1">2147483647</definedName>
    <definedName name="solver_mip" localSheetId="0" hidden="1">2147483647</definedName>
    <definedName name="solver_mni" localSheetId="1" hidden="1">30</definedName>
    <definedName name="solver_mni" localSheetId="0" hidden="1">30</definedName>
    <definedName name="solver_mrt" localSheetId="1" hidden="1">0.5</definedName>
    <definedName name="solver_mrt" localSheetId="0" hidden="1">0.075</definedName>
    <definedName name="solver_msl" localSheetId="1" hidden="1">1</definedName>
    <definedName name="solver_msl" localSheetId="0" hidden="1">2</definedName>
    <definedName name="solver_neg" localSheetId="1" hidden="1">1</definedName>
    <definedName name="solver_neg" localSheetId="0" hidden="1">1</definedName>
    <definedName name="solver_nod" localSheetId="1" hidden="1">2147483647</definedName>
    <definedName name="solver_nod" localSheetId="0" hidden="1">2147483647</definedName>
    <definedName name="solver_num" localSheetId="1" hidden="1">5</definedName>
    <definedName name="solver_num" localSheetId="0" hidden="1">0</definedName>
    <definedName name="solver_nwt" localSheetId="1" hidden="1">1</definedName>
    <definedName name="solver_nwt" localSheetId="0" hidden="1">1</definedName>
    <definedName name="solver_opt" localSheetId="1" hidden="1">'do not order each time'!$D$32</definedName>
    <definedName name="solver_opt" localSheetId="0" hidden="1">'order separately'!$D$27</definedName>
    <definedName name="solver_pre" localSheetId="1" hidden="1">0.000001</definedName>
    <definedName name="solver_pre" localSheetId="0" hidden="1">0.000001</definedName>
    <definedName name="solver_rbv" localSheetId="1" hidden="1">1</definedName>
    <definedName name="solver_rbv" localSheetId="0" hidden="1">1</definedName>
    <definedName name="solver_rel1" localSheetId="1" hidden="1">1</definedName>
    <definedName name="solver_rel2" localSheetId="1" hidden="1">3</definedName>
    <definedName name="solver_rel3" localSheetId="1" hidden="1">1</definedName>
    <definedName name="solver_rel4" localSheetId="1" hidden="1">4</definedName>
    <definedName name="solver_rel5" localSheetId="1" hidden="1">3</definedName>
    <definedName name="solver_rhs1" localSheetId="1" hidden="1">50</definedName>
    <definedName name="solver_rhs2" localSheetId="1" hidden="1">1</definedName>
    <definedName name="solver_rhs3" localSheetId="1" hidden="1">50</definedName>
    <definedName name="solver_rhs4" localSheetId="1" hidden="1">integer</definedName>
    <definedName name="solver_rhs5" localSheetId="1" hidden="1">1</definedName>
    <definedName name="solver_rlx" localSheetId="1" hidden="1">2</definedName>
    <definedName name="solver_rlx" localSheetId="0" hidden="1">2</definedName>
    <definedName name="solver_rsd" localSheetId="1" hidden="1">0</definedName>
    <definedName name="solver_rsd" localSheetId="0" hidden="1">0</definedName>
    <definedName name="solver_scl" localSheetId="1" hidden="1">1</definedName>
    <definedName name="solver_scl" localSheetId="0" hidden="1">1</definedName>
    <definedName name="solver_sho" localSheetId="1" hidden="1">2</definedName>
    <definedName name="solver_sho" localSheetId="0" hidden="1">2</definedName>
    <definedName name="solver_ssz" localSheetId="1" hidden="1">100</definedName>
    <definedName name="solver_ssz" localSheetId="0" hidden="1">100</definedName>
    <definedName name="solver_tim" localSheetId="1" hidden="1">2147483647</definedName>
    <definedName name="solver_tim" localSheetId="0" hidden="1">2147483647</definedName>
    <definedName name="solver_tol" localSheetId="1" hidden="1">0.01</definedName>
    <definedName name="solver_tol" localSheetId="0" hidden="1">0.01</definedName>
    <definedName name="solver_typ" localSheetId="1" hidden="1">2</definedName>
    <definedName name="solver_typ" localSheetId="0" hidden="1">2</definedName>
    <definedName name="solver_val" localSheetId="1" hidden="1">0</definedName>
    <definedName name="solver_val" localSheetId="0" hidden="1">0</definedName>
    <definedName name="solver_ver" localSheetId="1" hidden="1">3</definedName>
    <definedName name="solver_ver" localSheetId="0" hidden="1">3</definedName>
  </definedNames>
  <calcPr calcId="171027"/>
</workbook>
</file>

<file path=xl/calcChain.xml><?xml version="1.0" encoding="utf-8"?>
<calcChain xmlns="http://schemas.openxmlformats.org/spreadsheetml/2006/main">
  <c r="D31" i="4" l="1"/>
  <c r="D30" i="4"/>
  <c r="D26" i="1"/>
  <c r="D11" i="1"/>
  <c r="D10" i="1"/>
  <c r="H26" i="4" l="1"/>
  <c r="H25" i="1"/>
  <c r="D25" i="1" l="1"/>
  <c r="E24" i="4" l="1"/>
  <c r="E25" i="4" s="1"/>
  <c r="F24" i="4"/>
  <c r="F25" i="4" s="1"/>
  <c r="D24" i="4"/>
  <c r="D25" i="4" l="1"/>
  <c r="D27" i="4" s="1"/>
  <c r="E27" i="4"/>
  <c r="F27" i="4"/>
  <c r="E23" i="1"/>
  <c r="E24" i="1" s="1"/>
  <c r="E26" i="1" s="1"/>
  <c r="F23" i="1"/>
  <c r="F24" i="1" s="1"/>
  <c r="F26" i="1" s="1"/>
  <c r="D23" i="1"/>
  <c r="D24" i="1" s="1"/>
  <c r="E6" i="1"/>
  <c r="E10" i="1" s="1"/>
  <c r="F6" i="1"/>
  <c r="F7" i="1" s="1"/>
  <c r="F11" i="1" s="1"/>
  <c r="D6" i="1"/>
  <c r="E7" i="1" l="1"/>
  <c r="E11" i="1" s="1"/>
  <c r="D32" i="4"/>
  <c r="E12" i="1"/>
  <c r="F10" i="1"/>
  <c r="F12" i="1" s="1"/>
  <c r="D7" i="1"/>
  <c r="D27" i="1"/>
  <c r="D12" i="1" l="1"/>
  <c r="D14" i="1" s="1"/>
</calcChain>
</file>

<file path=xl/sharedStrings.xml><?xml version="1.0" encoding="utf-8"?>
<sst xmlns="http://schemas.openxmlformats.org/spreadsheetml/2006/main" count="64" uniqueCount="49">
  <si>
    <t>Best Buy</t>
  </si>
  <si>
    <t>Product</t>
  </si>
  <si>
    <t>anndemand</t>
  </si>
  <si>
    <t>fixedcostperorder</t>
  </si>
  <si>
    <t>ordersize</t>
  </si>
  <si>
    <t>unitcost</t>
  </si>
  <si>
    <t>holdcostpercent</t>
  </si>
  <si>
    <t>holdcostperyear</t>
  </si>
  <si>
    <t>ordercostperyear</t>
  </si>
  <si>
    <t>anncost</t>
  </si>
  <si>
    <t>ordersperyear</t>
  </si>
  <si>
    <t>total cost</t>
  </si>
  <si>
    <t>order separately</t>
  </si>
  <si>
    <t>order all on one truck</t>
  </si>
  <si>
    <t>costperorder</t>
  </si>
  <si>
    <t>avginv</t>
  </si>
  <si>
    <t>annorder cost</t>
  </si>
  <si>
    <t>annholding cost</t>
  </si>
  <si>
    <t>unit cost</t>
  </si>
  <si>
    <t>Do not order each product on each truck</t>
  </si>
  <si>
    <t>trucksper year</t>
  </si>
  <si>
    <t>costpertruck</t>
  </si>
  <si>
    <t>howmanytrucksbetweenorders</t>
  </si>
  <si>
    <t>avginventory</t>
  </si>
  <si>
    <t>productcost</t>
  </si>
  <si>
    <t>totalordercosts</t>
  </si>
  <si>
    <t>totalholdingcosts</t>
  </si>
  <si>
    <t>total costs</t>
  </si>
  <si>
    <t>$155,140 is total cost if we do EOQ for each</t>
  </si>
  <si>
    <t>product separately and run a separate truck</t>
  </si>
  <si>
    <t>for each delivery of each product.</t>
  </si>
  <si>
    <t>Choose D20 to minimize Ann cost</t>
  </si>
  <si>
    <t>time</t>
  </si>
  <si>
    <t>Send 9.75 trucks per year</t>
  </si>
  <si>
    <t>between trucks is</t>
  </si>
  <si>
    <t xml:space="preserve">annual cost drops </t>
  </si>
  <si>
    <t>to $136,558</t>
  </si>
  <si>
    <t>How nany trucks to send each year</t>
  </si>
  <si>
    <t>how many trucks between orders</t>
  </si>
  <si>
    <t>This is best strategy</t>
  </si>
  <si>
    <t>Min annuall ocst of 130,767</t>
  </si>
  <si>
    <t>Send 10.46 trucks per year</t>
  </si>
  <si>
    <t>Send truck every 35 days</t>
  </si>
  <si>
    <t>every Truck has Products 1 and 2</t>
  </si>
  <si>
    <t>Every 4th truck has product 3</t>
  </si>
  <si>
    <t>Best stretegy</t>
  </si>
  <si>
    <t>Every 37 days senda truck</t>
  </si>
  <si>
    <t>Cost of sending  a truck is $4000</t>
  </si>
  <si>
    <t>plus $1000 for each product loaded on the truck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</si>
</sst>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164" fontId="1" fillId="0" borderId="0" xfId="0" applyNumberFormat="1" applyFont="1"/>
    <xf numFmtId="44" fontId="1" fillId="0" borderId="0" xfId="1" applyFon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I28"/>
  <sheetViews>
    <sheetView topLeftCell="A4" workbookViewId="0">
      <selection activeCell="D14" sqref="D14"/>
    </sheetView>
  </sheetViews>
  <sheetFormatPr defaultColWidth="8.81640625" defaultRowHeight="14.5" x14ac:dyDescent="0.35"/>
  <cols>
    <col min="1" max="2" width="8.81640625" style="1"/>
    <col min="3" max="3" width="27.453125" style="1" customWidth="1"/>
    <col min="4" max="6" width="11.81640625" style="1" bestFit="1" customWidth="1"/>
    <col min="7" max="16384" width="8.81640625" style="1"/>
  </cols>
  <sheetData>
    <row r="1" spans="3:9" x14ac:dyDescent="0.35">
      <c r="C1" s="1" t="s">
        <v>12</v>
      </c>
    </row>
    <row r="2" spans="3:9" x14ac:dyDescent="0.35">
      <c r="D2" s="1" t="s">
        <v>1</v>
      </c>
    </row>
    <row r="3" spans="3:9" x14ac:dyDescent="0.35">
      <c r="C3" s="1" t="s">
        <v>0</v>
      </c>
      <c r="D3" s="1">
        <v>1</v>
      </c>
      <c r="E3" s="1">
        <v>2</v>
      </c>
      <c r="F3" s="1">
        <v>3</v>
      </c>
    </row>
    <row r="4" spans="3:9" x14ac:dyDescent="0.35">
      <c r="C4" s="1" t="s">
        <v>2</v>
      </c>
      <c r="D4" s="1">
        <v>12000</v>
      </c>
      <c r="E4" s="1">
        <v>1200</v>
      </c>
      <c r="F4" s="1">
        <v>120</v>
      </c>
    </row>
    <row r="5" spans="3:9" x14ac:dyDescent="0.35">
      <c r="C5" s="1" t="s">
        <v>3</v>
      </c>
      <c r="D5" s="5">
        <v>5000</v>
      </c>
      <c r="E5" s="5">
        <v>5000</v>
      </c>
      <c r="F5" s="5">
        <v>5000</v>
      </c>
    </row>
    <row r="6" spans="3:9" x14ac:dyDescent="0.35">
      <c r="C6" s="1" t="s">
        <v>4</v>
      </c>
      <c r="D6" s="1">
        <f>SQRT(2*D4*D5/(D8*D9))</f>
        <v>1095.4451150103323</v>
      </c>
      <c r="E6" s="1">
        <f t="shared" ref="E6:F6" si="0">SQRT(2*E4*E5/(E8*E9))</f>
        <v>346.41016151377545</v>
      </c>
      <c r="F6" s="1">
        <f t="shared" si="0"/>
        <v>109.54451150103323</v>
      </c>
    </row>
    <row r="7" spans="3:9" x14ac:dyDescent="0.35">
      <c r="C7" s="1" t="s">
        <v>10</v>
      </c>
      <c r="D7" s="1">
        <f>D4/D6</f>
        <v>10.954451150103322</v>
      </c>
      <c r="E7" s="1">
        <f t="shared" ref="E7:F7" si="1">E4/E6</f>
        <v>3.4641016151377548</v>
      </c>
      <c r="F7" s="1">
        <f t="shared" si="1"/>
        <v>1.0954451150103321</v>
      </c>
    </row>
    <row r="8" spans="3:9" x14ac:dyDescent="0.35">
      <c r="C8" s="1" t="s">
        <v>5</v>
      </c>
      <c r="D8" s="5">
        <v>500</v>
      </c>
      <c r="E8" s="5">
        <v>500</v>
      </c>
      <c r="F8" s="5">
        <v>500</v>
      </c>
    </row>
    <row r="9" spans="3:9" x14ac:dyDescent="0.35">
      <c r="C9" s="1" t="s">
        <v>6</v>
      </c>
      <c r="D9" s="1">
        <v>0.2</v>
      </c>
      <c r="E9" s="1">
        <v>0.2</v>
      </c>
      <c r="F9" s="1">
        <v>0.2</v>
      </c>
    </row>
    <row r="10" spans="3:9" x14ac:dyDescent="0.35">
      <c r="C10" s="1" t="s">
        <v>7</v>
      </c>
      <c r="D10" s="5">
        <f>0.5*D6*(D8*D9)</f>
        <v>54772.255750516619</v>
      </c>
      <c r="E10" s="5">
        <f t="shared" ref="E10:F10" si="2">0.5*E6*(E8*E9)</f>
        <v>17320.508075688773</v>
      </c>
      <c r="F10" s="5">
        <f t="shared" si="2"/>
        <v>5477.2255750516615</v>
      </c>
    </row>
    <row r="11" spans="3:9" x14ac:dyDescent="0.35">
      <c r="C11" s="1" t="s">
        <v>8</v>
      </c>
      <c r="D11" s="5">
        <f>D7*D5</f>
        <v>54772.255750516611</v>
      </c>
      <c r="E11" s="5">
        <f t="shared" ref="E11:F11" si="3">E7*E5</f>
        <v>17320.508075688773</v>
      </c>
      <c r="F11" s="5">
        <f t="shared" si="3"/>
        <v>5477.2255750516606</v>
      </c>
      <c r="I11" s="1" t="s">
        <v>47</v>
      </c>
    </row>
    <row r="12" spans="3:9" x14ac:dyDescent="0.35">
      <c r="C12" s="1" t="s">
        <v>9</v>
      </c>
      <c r="D12" s="5">
        <f>SUM(D10:D11)</f>
        <v>109544.51150103324</v>
      </c>
      <c r="E12" s="5">
        <f t="shared" ref="E12:F12" si="4">SUM(E10:E11)</f>
        <v>34641.016151377546</v>
      </c>
      <c r="F12" s="5">
        <f t="shared" si="4"/>
        <v>10954.451150103323</v>
      </c>
      <c r="I12" s="1" t="s">
        <v>48</v>
      </c>
    </row>
    <row r="13" spans="3:9" x14ac:dyDescent="0.35">
      <c r="D13" s="5"/>
      <c r="E13" s="5"/>
      <c r="F13" s="5"/>
    </row>
    <row r="14" spans="3:9" x14ac:dyDescent="0.35">
      <c r="C14" s="1" t="s">
        <v>11</v>
      </c>
      <c r="D14" s="5">
        <f>SUM(D12:F12)</f>
        <v>155139.97880251412</v>
      </c>
      <c r="E14" s="5"/>
      <c r="F14" s="5"/>
      <c r="I14" s="1" t="s">
        <v>28</v>
      </c>
    </row>
    <row r="15" spans="3:9" x14ac:dyDescent="0.35">
      <c r="D15" s="1" t="s">
        <v>1</v>
      </c>
      <c r="I15" s="1" t="s">
        <v>29</v>
      </c>
    </row>
    <row r="16" spans="3:9" x14ac:dyDescent="0.35">
      <c r="D16" s="1">
        <v>1</v>
      </c>
      <c r="E16" s="1">
        <v>2</v>
      </c>
      <c r="F16" s="1">
        <v>3</v>
      </c>
      <c r="I16" s="1" t="s">
        <v>30</v>
      </c>
    </row>
    <row r="17" spans="3:8" x14ac:dyDescent="0.35">
      <c r="C17" s="1" t="s">
        <v>13</v>
      </c>
    </row>
    <row r="18" spans="3:8" x14ac:dyDescent="0.35">
      <c r="C18" s="1" t="s">
        <v>18</v>
      </c>
      <c r="D18" s="5">
        <v>500</v>
      </c>
      <c r="E18" s="5">
        <v>500</v>
      </c>
      <c r="F18" s="5">
        <v>500</v>
      </c>
    </row>
    <row r="19" spans="3:8" x14ac:dyDescent="0.35">
      <c r="C19" s="1" t="s">
        <v>6</v>
      </c>
      <c r="D19" s="1">
        <v>0.2</v>
      </c>
      <c r="E19" s="1">
        <v>0.2</v>
      </c>
      <c r="F19" s="1">
        <v>0.2</v>
      </c>
    </row>
    <row r="20" spans="3:8" x14ac:dyDescent="0.35">
      <c r="C20" s="1" t="s">
        <v>10</v>
      </c>
      <c r="D20" s="4">
        <v>9.7541200038838198</v>
      </c>
    </row>
    <row r="21" spans="3:8" x14ac:dyDescent="0.35">
      <c r="C21" s="1" t="s">
        <v>14</v>
      </c>
      <c r="D21" s="6">
        <v>7000</v>
      </c>
      <c r="H21" s="1" t="s">
        <v>31</v>
      </c>
    </row>
    <row r="22" spans="3:8" x14ac:dyDescent="0.35">
      <c r="C22" s="1" t="s">
        <v>2</v>
      </c>
      <c r="D22" s="1">
        <v>12000</v>
      </c>
      <c r="E22" s="1">
        <v>1200</v>
      </c>
      <c r="F22" s="1">
        <v>120</v>
      </c>
      <c r="H22" s="1" t="s">
        <v>33</v>
      </c>
    </row>
    <row r="23" spans="3:8" x14ac:dyDescent="0.35">
      <c r="C23" s="1" t="s">
        <v>4</v>
      </c>
      <c r="D23" s="1">
        <f>D22/$D$20</f>
        <v>1230.2493710577614</v>
      </c>
      <c r="E23" s="1">
        <f t="shared" ref="E23:F23" si="5">E22/$D$20</f>
        <v>123.02493710577616</v>
      </c>
      <c r="F23" s="1">
        <f t="shared" si="5"/>
        <v>12.302493710577615</v>
      </c>
      <c r="H23" s="1" t="s">
        <v>32</v>
      </c>
    </row>
    <row r="24" spans="3:8" x14ac:dyDescent="0.35">
      <c r="C24" s="1" t="s">
        <v>15</v>
      </c>
      <c r="D24" s="1">
        <f>0.5*D23</f>
        <v>615.12468552888072</v>
      </c>
      <c r="E24" s="1">
        <f t="shared" ref="E24:F24" si="6">0.5*E23</f>
        <v>61.51246855288808</v>
      </c>
      <c r="F24" s="1">
        <f t="shared" si="6"/>
        <v>6.1512468552888073</v>
      </c>
      <c r="H24" s="1" t="s">
        <v>34</v>
      </c>
    </row>
    <row r="25" spans="3:8" x14ac:dyDescent="0.35">
      <c r="C25" s="1" t="s">
        <v>16</v>
      </c>
      <c r="D25" s="5">
        <f>D21*D20</f>
        <v>68278.840027186743</v>
      </c>
      <c r="E25" s="5"/>
      <c r="F25" s="5"/>
      <c r="H25" s="1">
        <f>365/9.75</f>
        <v>37.435897435897438</v>
      </c>
    </row>
    <row r="26" spans="3:8" x14ac:dyDescent="0.35">
      <c r="C26" s="1" t="s">
        <v>17</v>
      </c>
      <c r="D26" s="5">
        <f>D24*(D19*D18)</f>
        <v>61512.468552888073</v>
      </c>
      <c r="E26" s="5">
        <f t="shared" ref="E26:F26" si="7">E24*(E19*E18)</f>
        <v>6151.2468552888076</v>
      </c>
      <c r="F26" s="5">
        <f t="shared" si="7"/>
        <v>615.12468552888072</v>
      </c>
      <c r="H26" s="1" t="s">
        <v>46</v>
      </c>
    </row>
    <row r="27" spans="3:8" x14ac:dyDescent="0.35">
      <c r="C27" s="1" t="s">
        <v>9</v>
      </c>
      <c r="D27" s="5">
        <f>SUM(D26:F26)+D25</f>
        <v>136557.6801208925</v>
      </c>
      <c r="E27" s="5"/>
      <c r="F27" s="5"/>
      <c r="H27" s="1" t="s">
        <v>35</v>
      </c>
    </row>
    <row r="28" spans="3:8" x14ac:dyDescent="0.35">
      <c r="H28" s="1" t="s">
        <v>36</v>
      </c>
    </row>
  </sheetData>
  <printOptions headings="1" gridLines="1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3:H35"/>
  <sheetViews>
    <sheetView tabSelected="1" topLeftCell="A11" workbookViewId="0">
      <selection activeCell="E28" sqref="E28"/>
    </sheetView>
  </sheetViews>
  <sheetFormatPr defaultColWidth="9.1796875" defaultRowHeight="14.5" x14ac:dyDescent="0.35"/>
  <cols>
    <col min="1" max="2" width="9.1796875" style="1"/>
    <col min="3" max="3" width="27.453125" style="1" customWidth="1"/>
    <col min="4" max="4" width="11.7265625" style="1" customWidth="1"/>
    <col min="5" max="16384" width="9.1796875" style="1"/>
  </cols>
  <sheetData>
    <row r="13" spans="3:6" x14ac:dyDescent="0.35">
      <c r="C13" s="1" t="s">
        <v>19</v>
      </c>
    </row>
    <row r="15" spans="3:6" x14ac:dyDescent="0.35">
      <c r="D15" s="1" t="s">
        <v>1</v>
      </c>
    </row>
    <row r="16" spans="3:6" x14ac:dyDescent="0.35">
      <c r="D16" s="1">
        <v>1</v>
      </c>
      <c r="E16" s="1">
        <v>2</v>
      </c>
      <c r="F16" s="1">
        <v>3</v>
      </c>
    </row>
    <row r="17" spans="3:8" x14ac:dyDescent="0.35">
      <c r="C17" s="1" t="s">
        <v>13</v>
      </c>
      <c r="H17" s="1" t="s">
        <v>37</v>
      </c>
    </row>
    <row r="18" spans="3:8" x14ac:dyDescent="0.35">
      <c r="C18" s="1" t="s">
        <v>18</v>
      </c>
      <c r="D18" s="5">
        <v>500</v>
      </c>
      <c r="E18" s="5">
        <v>500</v>
      </c>
      <c r="F18" s="5">
        <v>500</v>
      </c>
      <c r="H18" s="1" t="s">
        <v>38</v>
      </c>
    </row>
    <row r="19" spans="3:8" x14ac:dyDescent="0.35">
      <c r="C19" s="1" t="s">
        <v>6</v>
      </c>
      <c r="D19" s="1">
        <v>0.2</v>
      </c>
      <c r="E19" s="1">
        <v>0.2</v>
      </c>
      <c r="F19" s="1">
        <v>0.2</v>
      </c>
    </row>
    <row r="20" spans="3:8" x14ac:dyDescent="0.35">
      <c r="C20" s="1" t="s">
        <v>20</v>
      </c>
      <c r="D20" s="2">
        <v>10.461354751301728</v>
      </c>
    </row>
    <row r="21" spans="3:8" x14ac:dyDescent="0.35">
      <c r="C21" s="1" t="s">
        <v>21</v>
      </c>
      <c r="D21" s="5">
        <v>4000</v>
      </c>
    </row>
    <row r="22" spans="3:8" x14ac:dyDescent="0.35">
      <c r="C22" s="1" t="s">
        <v>2</v>
      </c>
      <c r="D22" s="1">
        <v>12000</v>
      </c>
      <c r="E22" s="1">
        <v>1200</v>
      </c>
      <c r="F22" s="1">
        <v>120</v>
      </c>
      <c r="H22" s="1" t="s">
        <v>39</v>
      </c>
    </row>
    <row r="23" spans="3:8" x14ac:dyDescent="0.35">
      <c r="C23" s="1" t="s">
        <v>22</v>
      </c>
      <c r="D23" s="2">
        <v>1</v>
      </c>
      <c r="E23" s="2">
        <v>1</v>
      </c>
      <c r="F23" s="2">
        <v>4</v>
      </c>
      <c r="H23" s="1" t="s">
        <v>40</v>
      </c>
    </row>
    <row r="24" spans="3:8" x14ac:dyDescent="0.35">
      <c r="C24" s="1" t="s">
        <v>10</v>
      </c>
      <c r="D24" s="3">
        <f>$D$20/D23</f>
        <v>10.461354751301728</v>
      </c>
      <c r="E24" s="3">
        <f t="shared" ref="E24:F24" si="0">$D$20/E23</f>
        <v>10.461354751301728</v>
      </c>
      <c r="F24" s="3">
        <f t="shared" si="0"/>
        <v>2.6153386878254321</v>
      </c>
    </row>
    <row r="25" spans="3:8" x14ac:dyDescent="0.35">
      <c r="C25" s="1" t="s">
        <v>4</v>
      </c>
      <c r="D25" s="1">
        <f>D22/D24</f>
        <v>1147.0789668524351</v>
      </c>
      <c r="E25" s="1">
        <f t="shared" ref="E25:F25" si="1">E22/E24</f>
        <v>114.70789668524351</v>
      </c>
      <c r="F25" s="1">
        <f t="shared" si="1"/>
        <v>45.883158674097402</v>
      </c>
      <c r="H25" s="1" t="s">
        <v>41</v>
      </c>
    </row>
    <row r="26" spans="3:8" x14ac:dyDescent="0.35">
      <c r="C26" s="1" t="s">
        <v>14</v>
      </c>
      <c r="D26" s="5">
        <v>1000</v>
      </c>
      <c r="E26" s="5">
        <v>1000</v>
      </c>
      <c r="F26" s="5">
        <v>1000</v>
      </c>
      <c r="H26" s="1">
        <f>365/10.46</f>
        <v>34.894837476099426</v>
      </c>
    </row>
    <row r="27" spans="3:8" x14ac:dyDescent="0.35">
      <c r="C27" s="1" t="s">
        <v>23</v>
      </c>
      <c r="D27" s="1">
        <f>0.5*D25</f>
        <v>573.53948342621754</v>
      </c>
      <c r="E27" s="1">
        <f t="shared" ref="E27:F27" si="2">0.5*E25</f>
        <v>57.353948342621756</v>
      </c>
      <c r="F27" s="1">
        <f t="shared" si="2"/>
        <v>22.941579337048701</v>
      </c>
      <c r="H27" s="1" t="s">
        <v>42</v>
      </c>
    </row>
    <row r="28" spans="3:8" x14ac:dyDescent="0.35">
      <c r="C28" s="1" t="s">
        <v>24</v>
      </c>
      <c r="D28" s="5">
        <v>500</v>
      </c>
      <c r="E28" s="5">
        <v>500</v>
      </c>
      <c r="F28" s="5">
        <v>500</v>
      </c>
      <c r="H28" s="1" t="s">
        <v>43</v>
      </c>
    </row>
    <row r="29" spans="3:8" x14ac:dyDescent="0.35">
      <c r="C29" s="1" t="s">
        <v>6</v>
      </c>
      <c r="D29" s="1">
        <v>0.2</v>
      </c>
      <c r="E29" s="1">
        <v>0.2</v>
      </c>
      <c r="F29" s="1">
        <v>0.2</v>
      </c>
      <c r="H29" s="1" t="s">
        <v>44</v>
      </c>
    </row>
    <row r="30" spans="3:8" x14ac:dyDescent="0.35">
      <c r="C30" s="1" t="s">
        <v>25</v>
      </c>
      <c r="D30" s="5">
        <f>D20*D21+SUMPRODUCT(D26:F26,D24:F24)</f>
        <v>65383.467195635807</v>
      </c>
      <c r="H30" s="1" t="s">
        <v>45</v>
      </c>
    </row>
    <row r="31" spans="3:8" x14ac:dyDescent="0.35">
      <c r="C31" s="1" t="s">
        <v>26</v>
      </c>
      <c r="D31" s="5">
        <f>SUMPRODUCT(D27:F27,D28:F28,D29:F29)</f>
        <v>65383.501110588804</v>
      </c>
    </row>
    <row r="32" spans="3:8" x14ac:dyDescent="0.35">
      <c r="C32" s="1" t="s">
        <v>27</v>
      </c>
      <c r="D32" s="5">
        <f>SUM(D30:D31)</f>
        <v>130766.96830622462</v>
      </c>
    </row>
    <row r="35" spans="4:6" x14ac:dyDescent="0.35">
      <c r="D35" s="5"/>
      <c r="E35" s="5"/>
      <c r="F35" s="5"/>
    </row>
  </sheetData>
  <printOptions headings="1" gridLines="1"/>
  <pageMargins left="0.7" right="0.7" top="0.75" bottom="0.75" header="0.3" footer="0.3"/>
  <pageSetup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order separately</vt:lpstr>
      <vt:lpstr>do not order each time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winston</dc:creator>
  <cp:lastModifiedBy>Owner</cp:lastModifiedBy>
  <dcterms:created xsi:type="dcterms:W3CDTF">2011-01-10T20:45:48Z</dcterms:created>
  <dcterms:modified xsi:type="dcterms:W3CDTF">2017-03-29T15:35:35Z</dcterms:modified>
</cp:coreProperties>
</file>