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ro_HiddenInfo" sheetId="2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Sheet1!$E$5:$J$14</definedName>
    <definedName name="Pal_Workbook_GUID" hidden="1">"T7NXQHLUTTECLASCBGKPFA7L"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"$M$17"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13" i="1" s="1"/>
  <c r="I6" i="1"/>
  <c r="K10" i="1" s="1"/>
  <c r="I7" i="1"/>
  <c r="K11" i="1" s="1"/>
  <c r="I8" i="1"/>
  <c r="K9" i="1" s="1"/>
  <c r="I9" i="1"/>
  <c r="K7" i="1" s="1"/>
  <c r="I10" i="1"/>
  <c r="K12" i="1" s="1"/>
  <c r="I11" i="1"/>
  <c r="I12" i="1"/>
  <c r="K6" i="1" s="1"/>
  <c r="I13" i="1"/>
  <c r="K5" i="1" s="1"/>
  <c r="L5" i="1" s="1"/>
  <c r="I14" i="1"/>
  <c r="K8" i="1" s="1"/>
  <c r="K14" i="1"/>
  <c r="H16" i="2"/>
  <c r="M6" i="1"/>
  <c r="M7" i="1"/>
  <c r="M8" i="1"/>
  <c r="M9" i="1"/>
  <c r="M10" i="1"/>
  <c r="M11" i="1"/>
  <c r="M12" i="1"/>
  <c r="M13" i="1"/>
  <c r="M14" i="1"/>
  <c r="M5" i="1"/>
  <c r="N5" i="1" l="1"/>
  <c r="L6" i="1"/>
  <c r="N6" i="1" l="1"/>
  <c r="L7" i="1"/>
  <c r="N7" i="1" l="1"/>
  <c r="L8" i="1"/>
  <c r="N8" i="1" l="1"/>
  <c r="L9" i="1"/>
  <c r="N9" i="1" l="1"/>
  <c r="L10" i="1"/>
  <c r="L11" i="1" l="1"/>
  <c r="N10" i="1"/>
  <c r="N11" i="1" l="1"/>
  <c r="L12" i="1"/>
  <c r="L13" i="1" l="1"/>
  <c r="N12" i="1"/>
  <c r="N13" i="1" l="1"/>
  <c r="L14" i="1"/>
  <c r="N14" i="1" s="1"/>
  <c r="M17" i="1" s="1"/>
  <c r="L20" i="1"/>
  <c r="B1" i="2" l="1"/>
</calcChain>
</file>

<file path=xl/sharedStrings.xml><?xml version="1.0" encoding="utf-8"?>
<sst xmlns="http://schemas.openxmlformats.org/spreadsheetml/2006/main" count="136" uniqueCount="132">
  <si>
    <t>Job</t>
  </si>
  <si>
    <t>Low</t>
  </si>
  <si>
    <t>Most likely</t>
  </si>
  <si>
    <t>High</t>
  </si>
  <si>
    <t>Actual Days</t>
  </si>
  <si>
    <t>Due Date</t>
  </si>
  <si>
    <t>Order</t>
  </si>
  <si>
    <t>Duration</t>
  </si>
  <si>
    <t>When Done</t>
  </si>
  <si>
    <t>Due</t>
  </si>
  <si>
    <t>Days Late</t>
  </si>
  <si>
    <t>Total Days Late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</si>
  <si>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</si>
  <si>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</si>
  <si>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</si>
  <si>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</si>
  <si>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</si>
  <si>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</si>
  <si>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</si>
  <si>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</si>
  <si>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</si>
  <si>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</si>
  <si>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</si>
  <si>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</si>
  <si>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</si>
  <si>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</si>
  <si>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</si>
  <si>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</si>
  <si>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</si>
  <si>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</si>
  <si>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</si>
  <si>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</si>
  <si>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</si>
  <si>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</si>
  <si>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</si>
  <si>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</si>
  <si>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</si>
  <si>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</si>
  <si>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</si>
  <si>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</si>
  <si>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</si>
  <si>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</si>
  <si>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</si>
  <si>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</si>
  <si>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</si>
  <si>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</si>
  <si>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</si>
  <si>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</si>
  <si>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</si>
  <si>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</si>
  <si>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</si>
  <si>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</si>
  <si>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</si>
  <si>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</si>
  <si>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</si>
  <si>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</si>
  <si>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</si>
  <si>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</si>
  <si>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</si>
  <si>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</si>
  <si>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</si>
  <si>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</si>
  <si>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</si>
  <si>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</si>
  <si>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</si>
  <si>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</si>
  <si>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</si>
  <si>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</si>
  <si>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</si>
  <si>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</si>
  <si>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</si>
  <si>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</si>
  <si>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</si>
  <si>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</si>
  <si>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</si>
  <si>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</si>
  <si>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</si>
  <si>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</si>
  <si>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</si>
  <si>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</si>
  <si>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</si>
  <si>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</si>
  <si>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</si>
  <si>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</si>
  <si>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</si>
  <si>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</si>
  <si>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</si>
  <si>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</si>
  <si>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</si>
  <si>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</si>
  <si>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</si>
  <si>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</si>
  <si>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</si>
  <si>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</si>
  <si>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</si>
  <si>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</si>
  <si>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</si>
  <si>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</si>
  <si>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</si>
  <si>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</si>
  <si>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</si>
  <si>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</si>
  <si>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</si>
  <si>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</si>
  <si>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</si>
  <si>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</si>
  <si>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</si>
  <si>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</si>
  <si>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</si>
  <si>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</si>
  <si>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</si>
  <si>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</si>
  <si>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</si>
  <si>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</si>
  <si>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</si>
  <si>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</si>
  <si>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</si>
  <si>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</si>
  <si>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</si>
  <si>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</si>
  <si>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</si>
  <si>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</si>
  <si>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</si>
  <si>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</si>
  <si>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</si>
  <si>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</si>
  <si>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</si>
  <si>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</si>
  <si>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ORDER_x0001_11</t>
  </si>
  <si>
    <t/>
  </si>
  <si>
    <t>Mean days late</t>
  </si>
  <si>
    <t>Mean days late around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</si>
</sst>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8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22"/>
  <sheetViews>
    <sheetView tabSelected="1" workbookViewId="0">
      <selection activeCell="F21" sqref="F21"/>
    </sheetView>
  </sheetViews>
  <sheetFormatPr defaultRowHeight="14.5" x14ac:dyDescent="0.35"/>
  <cols>
    <col min="9" max="9" width="10.7265625" customWidth="1"/>
    <col min="12" max="12" width="13.54296875" customWidth="1"/>
  </cols>
  <sheetData>
    <row r="4" spans="4:14" x14ac:dyDescent="0.35">
      <c r="D4" t="s">
        <v>6</v>
      </c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5</v>
      </c>
      <c r="K4" t="s">
        <v>7</v>
      </c>
      <c r="L4" t="s">
        <v>8</v>
      </c>
      <c r="M4" t="s">
        <v>9</v>
      </c>
      <c r="N4" t="s">
        <v>10</v>
      </c>
    </row>
    <row r="5" spans="4:14" x14ac:dyDescent="0.35">
      <c r="D5" s="1">
        <v>9</v>
      </c>
      <c r="E5" s="2">
        <v>1</v>
      </c>
      <c r="F5" s="2">
        <v>6</v>
      </c>
      <c r="G5" s="2">
        <v>11</v>
      </c>
      <c r="H5" s="2">
        <v>16</v>
      </c>
      <c r="I5" s="2">
        <f ca="1">_xll.RiskTriang(F5,G5,H5)</f>
        <v>10.182591828657809</v>
      </c>
      <c r="J5" s="2">
        <v>31</v>
      </c>
      <c r="K5">
        <f ca="1">VLOOKUP(D5,lookup,5)</f>
        <v>8.3532091782270257</v>
      </c>
      <c r="L5">
        <f ca="1">K5</f>
        <v>8.3532091782270257</v>
      </c>
      <c r="M5">
        <f>VLOOKUP(D5,lookup,6)</f>
        <v>15</v>
      </c>
      <c r="N5">
        <f ca="1">IF(L5&gt;M5,L5-M5,0)</f>
        <v>0</v>
      </c>
    </row>
    <row r="6" spans="4:14" x14ac:dyDescent="0.35">
      <c r="D6" s="1">
        <v>8</v>
      </c>
      <c r="E6" s="2">
        <v>2</v>
      </c>
      <c r="F6" s="2">
        <v>5</v>
      </c>
      <c r="G6" s="2">
        <v>6</v>
      </c>
      <c r="H6" s="2">
        <v>13</v>
      </c>
      <c r="I6" s="2">
        <f ca="1">_xll.RiskTriang(F6,G6,H6)</f>
        <v>11.097386877598789</v>
      </c>
      <c r="J6" s="2">
        <v>46</v>
      </c>
      <c r="K6">
        <f ca="1">VLOOKUP(D6,lookup,5)</f>
        <v>9.3151561742530156</v>
      </c>
      <c r="L6">
        <f ca="1">L5+K6</f>
        <v>17.668365352480041</v>
      </c>
      <c r="M6">
        <f>VLOOKUP(D6,lookup,6)</f>
        <v>16</v>
      </c>
      <c r="N6">
        <f t="shared" ref="N6:N14" ca="1" si="0">IF(L6&gt;M6,L6-M6,0)</f>
        <v>1.6683653524800413</v>
      </c>
    </row>
    <row r="7" spans="4:14" x14ac:dyDescent="0.35">
      <c r="D7" s="1">
        <v>5</v>
      </c>
      <c r="E7" s="2">
        <v>3</v>
      </c>
      <c r="F7" s="2">
        <v>5</v>
      </c>
      <c r="G7" s="2">
        <v>8</v>
      </c>
      <c r="H7" s="2">
        <v>13</v>
      </c>
      <c r="I7" s="2">
        <f ca="1">_xll.RiskTriang(F7,G7,H7)</f>
        <v>6.6022430111227939</v>
      </c>
      <c r="J7" s="2">
        <v>52</v>
      </c>
      <c r="K7">
        <f ca="1">VLOOKUP(D7,lookup,5)</f>
        <v>5.7616401665340709</v>
      </c>
      <c r="L7">
        <f t="shared" ref="L7:L14" ca="1" si="1">L6+K7</f>
        <v>23.430005519014113</v>
      </c>
      <c r="M7">
        <f>VLOOKUP(D7,lookup,6)</f>
        <v>23</v>
      </c>
      <c r="N7">
        <f t="shared" ca="1" si="0"/>
        <v>0.43000551901411299</v>
      </c>
    </row>
    <row r="8" spans="4:14" x14ac:dyDescent="0.35">
      <c r="D8" s="1">
        <v>10</v>
      </c>
      <c r="E8" s="2">
        <v>4</v>
      </c>
      <c r="F8" s="2">
        <v>6</v>
      </c>
      <c r="G8" s="2">
        <v>9</v>
      </c>
      <c r="H8" s="2">
        <v>11</v>
      </c>
      <c r="I8" s="2">
        <f ca="1">_xll.RiskTriang(F8,G8,H8)</f>
        <v>10.586219623428372</v>
      </c>
      <c r="J8" s="2">
        <v>33</v>
      </c>
      <c r="K8">
        <f ca="1">VLOOKUP(D8,lookup,5)</f>
        <v>7.7943560729090873</v>
      </c>
      <c r="L8">
        <f t="shared" ca="1" si="1"/>
        <v>31.224361591923198</v>
      </c>
      <c r="M8">
        <f>VLOOKUP(D8,lookup,6)</f>
        <v>24</v>
      </c>
      <c r="N8">
        <f t="shared" ca="1" si="0"/>
        <v>7.2243615919231985</v>
      </c>
    </row>
    <row r="9" spans="4:14" x14ac:dyDescent="0.35">
      <c r="D9" s="1">
        <v>4</v>
      </c>
      <c r="E9" s="2">
        <v>5</v>
      </c>
      <c r="F9" s="2">
        <v>5</v>
      </c>
      <c r="G9" s="2">
        <v>6</v>
      </c>
      <c r="H9" s="2">
        <v>8</v>
      </c>
      <c r="I9" s="2">
        <f ca="1">_xll.RiskTriang(F9,G9,H9)</f>
        <v>5.7616401665340709</v>
      </c>
      <c r="J9" s="2">
        <v>23</v>
      </c>
      <c r="K9">
        <f ca="1">VLOOKUP(D9,lookup,5)</f>
        <v>10.586219623428372</v>
      </c>
      <c r="L9">
        <f t="shared" ca="1" si="1"/>
        <v>41.810581215351569</v>
      </c>
      <c r="M9">
        <f>VLOOKUP(D9,lookup,6)</f>
        <v>33</v>
      </c>
      <c r="N9">
        <f t="shared" ca="1" si="0"/>
        <v>8.8105812153515686</v>
      </c>
    </row>
    <row r="10" spans="4:14" x14ac:dyDescent="0.35">
      <c r="D10" s="1">
        <v>2</v>
      </c>
      <c r="E10" s="2">
        <v>6</v>
      </c>
      <c r="F10" s="2">
        <v>6</v>
      </c>
      <c r="G10" s="2">
        <v>9</v>
      </c>
      <c r="H10" s="2">
        <v>15</v>
      </c>
      <c r="I10" s="2">
        <f ca="1">_xll.RiskTriang(F10,G10,H10)</f>
        <v>9.2185575011706042</v>
      </c>
      <c r="J10" s="2">
        <v>58</v>
      </c>
      <c r="K10">
        <f ca="1">VLOOKUP(D10,lookup,5)</f>
        <v>11.097386877598789</v>
      </c>
      <c r="L10">
        <f t="shared" ca="1" si="1"/>
        <v>52.907968092950355</v>
      </c>
      <c r="M10">
        <f>VLOOKUP(D10,lookup,6)</f>
        <v>46</v>
      </c>
      <c r="N10">
        <f t="shared" ca="1" si="0"/>
        <v>6.9079680929503553</v>
      </c>
    </row>
    <row r="11" spans="4:14" x14ac:dyDescent="0.35">
      <c r="D11" s="1">
        <v>3</v>
      </c>
      <c r="E11" s="2">
        <v>7</v>
      </c>
      <c r="F11" s="2">
        <v>6</v>
      </c>
      <c r="G11" s="2">
        <v>10</v>
      </c>
      <c r="H11" s="2">
        <v>15</v>
      </c>
      <c r="I11" s="2">
        <f ca="1">_xll.RiskTriang(F11,G11,H11)</f>
        <v>11.618529165002673</v>
      </c>
      <c r="J11" s="2">
        <v>79</v>
      </c>
      <c r="K11">
        <f ca="1">VLOOKUP(D11,lookup,5)</f>
        <v>6.6022430111227939</v>
      </c>
      <c r="L11">
        <f t="shared" ca="1" si="1"/>
        <v>59.51021110407315</v>
      </c>
      <c r="M11">
        <f>VLOOKUP(D11,lookup,6)</f>
        <v>52</v>
      </c>
      <c r="N11">
        <f t="shared" ca="1" si="0"/>
        <v>7.5102111040731501</v>
      </c>
    </row>
    <row r="12" spans="4:14" x14ac:dyDescent="0.35">
      <c r="D12" s="1">
        <v>6</v>
      </c>
      <c r="E12" s="2">
        <v>8</v>
      </c>
      <c r="F12" s="2">
        <v>4</v>
      </c>
      <c r="G12" s="2">
        <v>9</v>
      </c>
      <c r="H12" s="2">
        <v>16</v>
      </c>
      <c r="I12" s="2">
        <f ca="1">_xll.RiskTriang(F12,G12,H12)</f>
        <v>9.3151561742530156</v>
      </c>
      <c r="J12" s="2">
        <v>16</v>
      </c>
      <c r="K12">
        <f ca="1">VLOOKUP(D12,lookup,5)</f>
        <v>9.2185575011706042</v>
      </c>
      <c r="L12">
        <f t="shared" ca="1" si="1"/>
        <v>68.728768605243758</v>
      </c>
      <c r="M12">
        <f>VLOOKUP(D12,lookup,6)</f>
        <v>58</v>
      </c>
      <c r="N12">
        <f t="shared" ca="1" si="0"/>
        <v>10.728768605243758</v>
      </c>
    </row>
    <row r="13" spans="4:14" x14ac:dyDescent="0.35">
      <c r="D13" s="1">
        <v>1</v>
      </c>
      <c r="E13" s="2">
        <v>9</v>
      </c>
      <c r="F13" s="2">
        <v>5</v>
      </c>
      <c r="G13" s="2">
        <v>7</v>
      </c>
      <c r="H13" s="2">
        <v>11</v>
      </c>
      <c r="I13" s="2">
        <f ca="1">_xll.RiskTriang(F13,G13,H13)</f>
        <v>8.3532091782270257</v>
      </c>
      <c r="J13" s="2">
        <v>15</v>
      </c>
      <c r="K13">
        <f ca="1">VLOOKUP(D13,lookup,5)</f>
        <v>10.182591828657809</v>
      </c>
      <c r="L13">
        <f t="shared" ca="1" si="1"/>
        <v>78.911360433901564</v>
      </c>
      <c r="M13">
        <f>VLOOKUP(D13,lookup,6)</f>
        <v>31</v>
      </c>
      <c r="N13">
        <f t="shared" ca="1" si="0"/>
        <v>47.911360433901564</v>
      </c>
    </row>
    <row r="14" spans="4:14" x14ac:dyDescent="0.35">
      <c r="D14" s="1">
        <v>7</v>
      </c>
      <c r="E14" s="2">
        <v>10</v>
      </c>
      <c r="F14" s="2">
        <v>5</v>
      </c>
      <c r="G14" s="2">
        <v>8</v>
      </c>
      <c r="H14" s="2">
        <v>10</v>
      </c>
      <c r="I14" s="2">
        <f ca="1">_xll.RiskTriang(F14,G14,H14)</f>
        <v>7.7943560729090873</v>
      </c>
      <c r="J14" s="2">
        <v>24</v>
      </c>
      <c r="K14">
        <f ca="1">VLOOKUP(D14,lookup,5)</f>
        <v>11.618529165002673</v>
      </c>
      <c r="L14">
        <f t="shared" ca="1" si="1"/>
        <v>90.529889598904234</v>
      </c>
      <c r="M14">
        <f>VLOOKUP(D14,lookup,6)</f>
        <v>79</v>
      </c>
      <c r="N14">
        <f t="shared" ca="1" si="0"/>
        <v>11.529889598904234</v>
      </c>
    </row>
    <row r="15" spans="4:14" x14ac:dyDescent="0.35">
      <c r="D15" s="1"/>
    </row>
    <row r="16" spans="4:14" x14ac:dyDescent="0.35">
      <c r="M16" t="s">
        <v>11</v>
      </c>
    </row>
    <row r="17" spans="10:13" x14ac:dyDescent="0.35">
      <c r="M17" s="2">
        <f ca="1">SUM(N5:N14)+_xll.RiskOutput()</f>
        <v>102.72151151384197</v>
      </c>
    </row>
    <row r="19" spans="10:13" x14ac:dyDescent="0.35">
      <c r="L19" t="s">
        <v>130</v>
      </c>
    </row>
    <row r="20" spans="10:13" x14ac:dyDescent="0.35">
      <c r="L20">
        <f ca="1">_xll.RiskMean(M17)</f>
        <v>89.6373726952407</v>
      </c>
    </row>
    <row r="22" spans="10:13" x14ac:dyDescent="0.35">
      <c r="J2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3"/>
  </cols>
  <sheetData>
    <row r="1" spans="1:73" x14ac:dyDescent="0.35">
      <c r="A1" s="3" t="s">
        <v>66</v>
      </c>
      <c r="B1" s="6">
        <f ca="1">Sheet1!$M$17</f>
        <v>102.72151151384197</v>
      </c>
      <c r="C1" s="7">
        <v>1</v>
      </c>
      <c r="D1" s="7">
        <v>0.5</v>
      </c>
      <c r="E1" s="5"/>
      <c r="F1" s="3" t="s">
        <v>100</v>
      </c>
      <c r="I1" s="3" t="s">
        <v>57</v>
      </c>
      <c r="J1" s="5">
        <v>3</v>
      </c>
      <c r="L1" s="3" t="s">
        <v>54</v>
      </c>
      <c r="M1" s="5" t="b">
        <v>1</v>
      </c>
      <c r="O1" s="3" t="s">
        <v>49</v>
      </c>
      <c r="Y1" s="3" t="s">
        <v>68</v>
      </c>
      <c r="AA1" s="3" t="s">
        <v>108</v>
      </c>
      <c r="AD1" s="3" t="s">
        <v>83</v>
      </c>
    </row>
    <row r="2" spans="1:73" x14ac:dyDescent="0.35">
      <c r="A2" s="3" t="s">
        <v>67</v>
      </c>
      <c r="B2" s="6">
        <v>1</v>
      </c>
      <c r="C2" s="6">
        <v>0</v>
      </c>
      <c r="F2" s="3" t="s">
        <v>101</v>
      </c>
      <c r="G2" s="6" t="b">
        <v>0</v>
      </c>
      <c r="H2" s="6"/>
      <c r="I2" s="3" t="s">
        <v>47</v>
      </c>
      <c r="J2" s="5"/>
      <c r="L2" s="3" t="s">
        <v>94</v>
      </c>
      <c r="M2" s="7">
        <v>1000</v>
      </c>
      <c r="O2" s="3" t="s">
        <v>50</v>
      </c>
      <c r="P2" s="5"/>
      <c r="R2" s="3" t="s">
        <v>58</v>
      </c>
      <c r="S2" s="8" t="s">
        <v>115</v>
      </c>
      <c r="U2" s="3" t="s">
        <v>64</v>
      </c>
      <c r="V2" s="5"/>
      <c r="X2" s="3" t="s">
        <v>69</v>
      </c>
      <c r="Y2" s="6">
        <v>0</v>
      </c>
      <c r="AA2" s="3" t="s">
        <v>109</v>
      </c>
      <c r="AB2" s="6">
        <v>0</v>
      </c>
      <c r="AD2" s="3" t="s">
        <v>84</v>
      </c>
      <c r="AE2" s="6" t="b">
        <v>1</v>
      </c>
    </row>
    <row r="3" spans="1:73" x14ac:dyDescent="0.35">
      <c r="A3" s="3" t="s">
        <v>79</v>
      </c>
      <c r="B3" s="6" t="b">
        <v>1</v>
      </c>
      <c r="C3" s="6">
        <v>1000</v>
      </c>
      <c r="F3" s="3" t="s">
        <v>102</v>
      </c>
      <c r="G3" s="6" t="b">
        <v>0</v>
      </c>
      <c r="H3" s="6"/>
      <c r="I3" s="3" t="s">
        <v>48</v>
      </c>
      <c r="J3" s="5"/>
      <c r="L3" s="3" t="s">
        <v>93</v>
      </c>
      <c r="M3" s="7">
        <v>1</v>
      </c>
      <c r="N3" s="7">
        <v>0</v>
      </c>
      <c r="O3" s="3" t="s">
        <v>51</v>
      </c>
      <c r="P3" s="5"/>
      <c r="R3" s="3" t="s">
        <v>59</v>
      </c>
      <c r="S3" s="8" t="s">
        <v>116</v>
      </c>
      <c r="U3" s="3" t="s">
        <v>65</v>
      </c>
      <c r="V3" s="5"/>
      <c r="X3" s="3" t="s">
        <v>70</v>
      </c>
      <c r="Y3" s="6">
        <v>0.1</v>
      </c>
      <c r="AA3" s="3" t="s">
        <v>110</v>
      </c>
      <c r="AB3" s="5"/>
      <c r="AD3" s="3" t="s">
        <v>85</v>
      </c>
      <c r="AE3" s="6">
        <v>250</v>
      </c>
    </row>
    <row r="4" spans="1:73" x14ac:dyDescent="0.35">
      <c r="A4" s="3" t="s">
        <v>81</v>
      </c>
      <c r="B4" s="6" t="b">
        <v>1</v>
      </c>
      <c r="C4" s="6">
        <v>5</v>
      </c>
      <c r="D4" s="6">
        <v>2</v>
      </c>
      <c r="F4" s="3" t="s">
        <v>103</v>
      </c>
      <c r="G4" s="6" t="b">
        <v>0</v>
      </c>
      <c r="H4" s="6"/>
      <c r="L4" s="3" t="s">
        <v>76</v>
      </c>
      <c r="M4" s="7" t="b">
        <v>1</v>
      </c>
      <c r="O4" s="3" t="s">
        <v>52</v>
      </c>
      <c r="P4" s="5"/>
      <c r="R4" s="3" t="s">
        <v>60</v>
      </c>
      <c r="S4" s="8" t="s">
        <v>116</v>
      </c>
      <c r="X4" s="3" t="s">
        <v>71</v>
      </c>
      <c r="Y4" s="6">
        <v>0.5</v>
      </c>
      <c r="AA4" s="3" t="s">
        <v>111</v>
      </c>
      <c r="AB4" s="5"/>
      <c r="AD4" s="3" t="s">
        <v>86</v>
      </c>
      <c r="AE4" s="6" t="b">
        <v>0</v>
      </c>
    </row>
    <row r="5" spans="1:73" x14ac:dyDescent="0.35">
      <c r="A5" s="3" t="s">
        <v>82</v>
      </c>
      <c r="B5" s="6" t="b">
        <v>0</v>
      </c>
      <c r="C5" s="6">
        <v>100</v>
      </c>
      <c r="D5" s="6">
        <v>0.01</v>
      </c>
      <c r="E5" s="6" t="b">
        <v>1</v>
      </c>
      <c r="F5" s="3" t="s">
        <v>104</v>
      </c>
      <c r="G5" s="6" t="b">
        <v>0</v>
      </c>
      <c r="H5" s="6"/>
      <c r="L5" s="3" t="s">
        <v>77</v>
      </c>
      <c r="M5" s="7">
        <v>3</v>
      </c>
      <c r="O5" s="3" t="s">
        <v>53</v>
      </c>
      <c r="P5" s="5"/>
      <c r="R5" s="3" t="s">
        <v>61</v>
      </c>
      <c r="S5" s="8" t="s">
        <v>115</v>
      </c>
      <c r="X5" s="3" t="s">
        <v>72</v>
      </c>
      <c r="Y5" s="6" t="s">
        <v>114</v>
      </c>
      <c r="AA5" s="3" t="s">
        <v>112</v>
      </c>
      <c r="AB5" s="5"/>
      <c r="AD5" s="3" t="s">
        <v>87</v>
      </c>
      <c r="AE5" s="6">
        <v>15</v>
      </c>
    </row>
    <row r="6" spans="1:73" x14ac:dyDescent="0.35">
      <c r="A6" s="3" t="s">
        <v>80</v>
      </c>
      <c r="B6" s="6" t="b">
        <v>0</v>
      </c>
      <c r="C6" s="6"/>
      <c r="F6" s="3" t="s">
        <v>105</v>
      </c>
      <c r="G6" s="6" t="b">
        <v>0</v>
      </c>
      <c r="H6" s="6"/>
      <c r="L6" s="3" t="s">
        <v>106</v>
      </c>
      <c r="M6" s="7" t="b">
        <v>0</v>
      </c>
      <c r="N6" s="7"/>
      <c r="R6" s="3" t="s">
        <v>62</v>
      </c>
      <c r="S6" s="5"/>
      <c r="X6" s="3" t="s">
        <v>73</v>
      </c>
      <c r="Y6" s="7" t="b">
        <v>1</v>
      </c>
      <c r="AA6" s="3" t="s">
        <v>113</v>
      </c>
      <c r="AB6" s="5"/>
      <c r="AD6" s="3" t="s">
        <v>88</v>
      </c>
      <c r="AE6" s="6">
        <v>2</v>
      </c>
    </row>
    <row r="7" spans="1:73" x14ac:dyDescent="0.35">
      <c r="A7" s="3" t="s">
        <v>74</v>
      </c>
      <c r="B7" s="6">
        <v>50</v>
      </c>
      <c r="L7" s="3" t="s">
        <v>107</v>
      </c>
      <c r="M7" s="7" t="b">
        <v>0</v>
      </c>
      <c r="N7" s="7"/>
      <c r="R7" s="3" t="s">
        <v>63</v>
      </c>
      <c r="S7" s="5" t="b">
        <v>1</v>
      </c>
      <c r="AD7" s="3" t="s">
        <v>89</v>
      </c>
      <c r="AE7" s="6" t="b">
        <v>0</v>
      </c>
    </row>
    <row r="8" spans="1:73" x14ac:dyDescent="0.35">
      <c r="A8" s="3" t="s">
        <v>12</v>
      </c>
      <c r="B8" s="3" t="s">
        <v>12</v>
      </c>
      <c r="F8" s="3" t="s">
        <v>75</v>
      </c>
      <c r="G8" s="6" t="b">
        <v>1</v>
      </c>
      <c r="H8" s="6">
        <v>1</v>
      </c>
      <c r="AD8" s="3" t="s">
        <v>90</v>
      </c>
      <c r="AE8" s="6">
        <v>100</v>
      </c>
    </row>
    <row r="9" spans="1:73" x14ac:dyDescent="0.35">
      <c r="A9" s="3" t="s">
        <v>99</v>
      </c>
      <c r="B9" s="6">
        <v>3</v>
      </c>
      <c r="F9" s="3" t="s">
        <v>96</v>
      </c>
      <c r="G9" s="6" t="b">
        <v>0</v>
      </c>
      <c r="AD9" s="3" t="s">
        <v>91</v>
      </c>
      <c r="AE9" s="6">
        <v>0.01</v>
      </c>
    </row>
    <row r="10" spans="1:73" x14ac:dyDescent="0.35">
      <c r="A10" s="3" t="s">
        <v>78</v>
      </c>
      <c r="B10" s="6" t="b">
        <v>0</v>
      </c>
      <c r="AD10" s="3" t="s">
        <v>92</v>
      </c>
      <c r="AE10" s="6" t="b">
        <v>1</v>
      </c>
    </row>
    <row r="11" spans="1:73" x14ac:dyDescent="0.35">
      <c r="A11" s="3" t="s">
        <v>95</v>
      </c>
      <c r="B11" s="6" t="b">
        <v>1</v>
      </c>
    </row>
    <row r="12" spans="1:73" x14ac:dyDescent="0.35">
      <c r="A12" s="3" t="s">
        <v>98</v>
      </c>
      <c r="B12" s="6" t="b">
        <v>0</v>
      </c>
      <c r="F12" s="3" t="s">
        <v>97</v>
      </c>
      <c r="G12" s="6">
        <v>2</v>
      </c>
    </row>
    <row r="14" spans="1:73" ht="15" thickBot="1" x14ac:dyDescent="0.4">
      <c r="A14" s="3" t="s">
        <v>55</v>
      </c>
      <c r="B14" s="5">
        <v>1</v>
      </c>
      <c r="AX14" s="3" t="s">
        <v>56</v>
      </c>
      <c r="AY14" s="5">
        <v>0</v>
      </c>
    </row>
    <row r="15" spans="1:73" s="4" customFormat="1" ht="15" thickTop="1" x14ac:dyDescent="0.35">
      <c r="A15" s="4" t="s">
        <v>13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 t="s">
        <v>19</v>
      </c>
      <c r="H15" s="4" t="s">
        <v>20</v>
      </c>
      <c r="I15" s="4" t="s">
        <v>21</v>
      </c>
      <c r="J15" s="4" t="s">
        <v>22</v>
      </c>
      <c r="K15" s="4" t="s">
        <v>23</v>
      </c>
      <c r="AX15" s="4" t="s">
        <v>24</v>
      </c>
      <c r="AY15" s="4" t="s">
        <v>25</v>
      </c>
      <c r="AZ15" s="4" t="s">
        <v>26</v>
      </c>
      <c r="BA15" s="4" t="s">
        <v>16</v>
      </c>
      <c r="BB15" s="4" t="s">
        <v>27</v>
      </c>
      <c r="BC15" s="4" t="s">
        <v>28</v>
      </c>
      <c r="BD15" s="4" t="s">
        <v>29</v>
      </c>
      <c r="BE15" s="4" t="s">
        <v>30</v>
      </c>
      <c r="BF15" s="4" t="s">
        <v>31</v>
      </c>
      <c r="BG15" s="4" t="s">
        <v>32</v>
      </c>
      <c r="BH15" s="4" t="s">
        <v>33</v>
      </c>
      <c r="BI15" s="4" t="s">
        <v>34</v>
      </c>
      <c r="BJ15" s="4" t="s">
        <v>35</v>
      </c>
      <c r="BK15" s="4" t="s">
        <v>36</v>
      </c>
      <c r="BL15" s="4" t="s">
        <v>37</v>
      </c>
      <c r="BM15" s="4" t="s">
        <v>38</v>
      </c>
      <c r="BN15" s="4" t="s">
        <v>39</v>
      </c>
      <c r="BO15" s="4" t="s">
        <v>40</v>
      </c>
      <c r="BP15" s="4" t="s">
        <v>41</v>
      </c>
      <c r="BQ15" s="4" t="s">
        <v>42</v>
      </c>
      <c r="BR15" s="4" t="s">
        <v>43</v>
      </c>
      <c r="BS15" s="4" t="s">
        <v>44</v>
      </c>
      <c r="BT15" s="4" t="s">
        <v>45</v>
      </c>
      <c r="BU15" s="4" t="s">
        <v>46</v>
      </c>
    </row>
    <row r="16" spans="1:73" x14ac:dyDescent="0.35">
      <c r="A16" s="3" t="s">
        <v>128</v>
      </c>
      <c r="B16" s="3">
        <v>0.1</v>
      </c>
      <c r="C16" s="3">
        <v>0.5</v>
      </c>
      <c r="D16" s="9" t="s">
        <v>129</v>
      </c>
      <c r="G16" s="3">
        <v>1</v>
      </c>
      <c r="H16" s="3" t="e">
        <f>Sheet1!$D$5:$D$14</f>
        <v>#VALUE!</v>
      </c>
      <c r="M16" s="3" t="b">
        <v>0</v>
      </c>
    </row>
    <row r="17" spans="1:1" x14ac:dyDescent="0.35">
      <c r="A17" s="3" t="s">
        <v>117</v>
      </c>
    </row>
    <row r="18" spans="1:1" x14ac:dyDescent="0.35">
      <c r="A18" s="3" t="s">
        <v>118</v>
      </c>
    </row>
    <row r="19" spans="1:1" x14ac:dyDescent="0.35">
      <c r="A19" s="3" t="s">
        <v>119</v>
      </c>
    </row>
    <row r="20" spans="1:1" x14ac:dyDescent="0.35">
      <c r="A20" s="3" t="s">
        <v>120</v>
      </c>
    </row>
    <row r="21" spans="1:1" x14ac:dyDescent="0.35">
      <c r="A21" s="3" t="s">
        <v>121</v>
      </c>
    </row>
    <row r="22" spans="1:1" x14ac:dyDescent="0.35">
      <c r="A22" s="3" t="s">
        <v>122</v>
      </c>
    </row>
    <row r="23" spans="1:1" x14ac:dyDescent="0.35">
      <c r="A23" s="3" t="s">
        <v>123</v>
      </c>
    </row>
    <row r="24" spans="1:1" x14ac:dyDescent="0.35">
      <c r="A24" s="3" t="s">
        <v>124</v>
      </c>
    </row>
    <row r="25" spans="1:1" x14ac:dyDescent="0.35">
      <c r="A25" s="3" t="s">
        <v>125</v>
      </c>
    </row>
    <row r="26" spans="1:1" x14ac:dyDescent="0.35">
      <c r="A26" s="3" t="s">
        <v>126</v>
      </c>
    </row>
    <row r="27" spans="1:1" x14ac:dyDescent="0.35">
      <c r="A27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ro_HiddenInfo</vt:lpstr>
      <vt:lpstr>lookup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2017-05-17T13:56:13Z</dcterms:created>
  <dcterms:modified xsi:type="dcterms:W3CDTF">2017-05-17T18:02:47Z</dcterms:modified>
</cp:coreProperties>
</file>