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120" yWindow="120" windowWidth="19020" windowHeight="1139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"L7HAKTEPTUAC52IRH53BK4MK"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"$O$24"</definedName>
    <definedName name="RiskSelectedNameCell1" hidden="1">"$M$24"</definedName>
    <definedName name="RiskSelectedNameCell2" hidden="1">"$O$20"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D26" i="1" l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N24" i="1"/>
  <c r="F24" i="1"/>
  <c r="F23" i="1"/>
  <c r="F25" i="1"/>
  <c r="N22" i="1"/>
  <c r="N21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3" i="1"/>
  <c r="G23" i="1" l="1"/>
  <c r="O22" i="1"/>
  <c r="G24" i="1"/>
  <c r="O21" i="1"/>
  <c r="O24" i="1" s="1"/>
  <c r="G25" i="1" l="1"/>
</calcChain>
</file>

<file path=xl/sharedStrings.xml><?xml version="1.0" encoding="utf-8"?>
<sst xmlns="http://schemas.openxmlformats.org/spreadsheetml/2006/main" count="46" uniqueCount="24">
  <si>
    <t>Jan</t>
  </si>
  <si>
    <t>Fed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</si>
  <si>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</si>
  <si>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</si>
  <si>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</si>
  <si>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</si>
  <si>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</si>
  <si>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</si>
  <si>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</si>
  <si>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</si>
  <si>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</si>
  <si>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</si>
  <si>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N/A</t>
  </si>
  <si>
    <t>Mean</t>
  </si>
  <si>
    <t>Tbills</t>
  </si>
  <si>
    <t>mean</t>
  </si>
  <si>
    <t>stdev</t>
  </si>
  <si>
    <t>Sharpe</t>
  </si>
  <si>
    <t>Renaissance</t>
  </si>
  <si>
    <t>Medallion</t>
  </si>
  <si>
    <t>St Dev</t>
  </si>
  <si>
    <t>Madoff</t>
  </si>
  <si>
    <t>Resample</t>
  </si>
  <si>
    <t>Resampled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</si>
</sst>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2" fontId="0" fillId="0" borderId="0" xfId="0" applyNumberFormat="1" applyFill="1" applyBorder="1" applyAlignment="1">
      <alignment horizontal="center"/>
    </xf>
    <xf numFmtId="10" fontId="0" fillId="0" borderId="0" xfId="0" applyNumberFormat="1"/>
    <xf numFmtId="0" fontId="0" fillId="0" borderId="0" xfId="0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21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25</xdr:row>
      <xdr:rowOff>0</xdr:rowOff>
    </xdr:from>
    <xdr:to>
      <xdr:col>26</xdr:col>
      <xdr:colOff>222250</xdr:colOff>
      <xdr:row>45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53A4D4-287A-4850-AC57-F4020569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4775200"/>
          <a:ext cx="7048500" cy="38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M16" workbookViewId="0">
      <selection activeCell="S21" sqref="S21"/>
    </sheetView>
  </sheetViews>
  <sheetFormatPr defaultRowHeight="14.5" x14ac:dyDescent="0.35"/>
  <cols>
    <col min="17" max="17" width="10.453125" customWidth="1"/>
  </cols>
  <sheetData>
    <row r="1" spans="1:16" s="1" customFormat="1" ht="27.75" customHeight="1" x14ac:dyDescent="0.3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5" t="s">
        <v>11</v>
      </c>
      <c r="N1" s="1" t="s">
        <v>13</v>
      </c>
      <c r="O1" s="1" t="s">
        <v>23</v>
      </c>
    </row>
    <row r="2" spans="1:16" x14ac:dyDescent="0.35">
      <c r="A2" s="6">
        <v>1990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12</v>
      </c>
      <c r="G2" s="2" t="s">
        <v>12</v>
      </c>
      <c r="H2" s="2" t="s">
        <v>12</v>
      </c>
      <c r="I2" s="2" t="s">
        <v>12</v>
      </c>
      <c r="J2" s="2" t="s">
        <v>12</v>
      </c>
      <c r="K2" s="2" t="s">
        <v>12</v>
      </c>
      <c r="L2" s="2" t="s">
        <v>12</v>
      </c>
      <c r="M2" s="7">
        <v>2.83</v>
      </c>
      <c r="P2" s="12"/>
    </row>
    <row r="3" spans="1:16" x14ac:dyDescent="0.35">
      <c r="A3" s="6">
        <v>1991</v>
      </c>
      <c r="B3" s="2">
        <v>3.08</v>
      </c>
      <c r="C3" s="2">
        <v>1.46</v>
      </c>
      <c r="D3" s="2">
        <v>0.59</v>
      </c>
      <c r="E3" s="2">
        <v>1.39</v>
      </c>
      <c r="F3" s="2">
        <v>1.88</v>
      </c>
      <c r="G3" s="2">
        <v>0.37</v>
      </c>
      <c r="H3" s="2">
        <v>2.04</v>
      </c>
      <c r="I3" s="2">
        <v>1.07</v>
      </c>
      <c r="J3" s="2">
        <v>0.8</v>
      </c>
      <c r="K3" s="2">
        <v>2.82</v>
      </c>
      <c r="L3" s="2">
        <v>0.08</v>
      </c>
      <c r="M3" s="7">
        <v>1.63</v>
      </c>
      <c r="N3">
        <f>SUM(B3:M3)</f>
        <v>17.21</v>
      </c>
      <c r="O3">
        <f ca="1">_xll.RiskDuniform($N$3:$N$16)</f>
        <v>13.82</v>
      </c>
      <c r="P3" s="12"/>
    </row>
    <row r="4" spans="1:16" x14ac:dyDescent="0.35">
      <c r="A4" s="6">
        <v>1992</v>
      </c>
      <c r="B4" s="2">
        <v>0.49</v>
      </c>
      <c r="C4" s="2">
        <v>2.79</v>
      </c>
      <c r="D4" s="2">
        <v>1.01</v>
      </c>
      <c r="E4" s="2">
        <v>2.86</v>
      </c>
      <c r="F4" s="11">
        <v>-0.19</v>
      </c>
      <c r="G4" s="2">
        <v>1.29</v>
      </c>
      <c r="H4" s="2">
        <v>0</v>
      </c>
      <c r="I4" s="2">
        <v>0.92</v>
      </c>
      <c r="J4" s="2">
        <v>0.4</v>
      </c>
      <c r="K4" s="2">
        <v>1.4</v>
      </c>
      <c r="L4" s="2">
        <v>1.42</v>
      </c>
      <c r="M4" s="7">
        <v>1.43</v>
      </c>
      <c r="N4">
        <f t="shared" ref="N4:N16" si="0">SUM(B4:M4)</f>
        <v>13.82</v>
      </c>
      <c r="O4">
        <f ca="1">_xll.RiskDuniform($N$3:$N$16)</f>
        <v>7.94</v>
      </c>
      <c r="P4" s="12"/>
    </row>
    <row r="5" spans="1:16" x14ac:dyDescent="0.35">
      <c r="A5" s="6">
        <v>1993</v>
      </c>
      <c r="B5" s="2">
        <v>0</v>
      </c>
      <c r="C5" s="2">
        <v>1.93</v>
      </c>
      <c r="D5" s="2">
        <v>1.86</v>
      </c>
      <c r="E5" s="2">
        <v>0.06</v>
      </c>
      <c r="F5" s="2">
        <v>1.72</v>
      </c>
      <c r="G5" s="2">
        <v>0.86</v>
      </c>
      <c r="H5" s="2">
        <v>0.09</v>
      </c>
      <c r="I5" s="2">
        <v>1.78</v>
      </c>
      <c r="J5" s="2">
        <v>0.35</v>
      </c>
      <c r="K5" s="2">
        <v>1.77</v>
      </c>
      <c r="L5" s="2">
        <v>0.26</v>
      </c>
      <c r="M5" s="7">
        <v>0.45</v>
      </c>
      <c r="N5">
        <f t="shared" si="0"/>
        <v>11.129999999999999</v>
      </c>
      <c r="O5">
        <f ca="1">_xll.RiskDuniform($N$3:$N$16)</f>
        <v>7.94</v>
      </c>
      <c r="P5" s="12"/>
    </row>
    <row r="6" spans="1:16" x14ac:dyDescent="0.35">
      <c r="A6" s="6">
        <v>1994</v>
      </c>
      <c r="B6" s="2">
        <v>2.1800000000000002</v>
      </c>
      <c r="C6" s="11">
        <v>-0.36</v>
      </c>
      <c r="D6" s="2">
        <v>1.52</v>
      </c>
      <c r="E6" s="2">
        <v>1.82</v>
      </c>
      <c r="F6" s="2">
        <v>0.51</v>
      </c>
      <c r="G6" s="2">
        <v>0.28999999999999998</v>
      </c>
      <c r="H6" s="2">
        <v>1.78</v>
      </c>
      <c r="I6" s="2">
        <v>0.42</v>
      </c>
      <c r="J6" s="2">
        <v>0.82</v>
      </c>
      <c r="K6" s="2">
        <v>1.88</v>
      </c>
      <c r="L6" s="11">
        <v>-0.55000000000000004</v>
      </c>
      <c r="M6" s="7">
        <v>0.66</v>
      </c>
      <c r="N6">
        <f t="shared" si="0"/>
        <v>10.969999999999999</v>
      </c>
      <c r="O6">
        <f ca="1">_xll.RiskDuniform($N$3:$N$16)</f>
        <v>12.290000000000001</v>
      </c>
      <c r="P6" s="12"/>
    </row>
    <row r="7" spans="1:16" x14ac:dyDescent="0.35">
      <c r="A7" s="6">
        <v>1995</v>
      </c>
      <c r="B7" s="2">
        <v>0.92</v>
      </c>
      <c r="C7" s="2">
        <v>0.76</v>
      </c>
      <c r="D7" s="2">
        <v>0.84</v>
      </c>
      <c r="E7" s="2">
        <v>1.69</v>
      </c>
      <c r="F7" s="2">
        <v>1.72</v>
      </c>
      <c r="G7" s="2">
        <v>0.5</v>
      </c>
      <c r="H7" s="2">
        <v>1.08</v>
      </c>
      <c r="I7" s="11">
        <v>-0.16</v>
      </c>
      <c r="J7" s="2">
        <v>1.7</v>
      </c>
      <c r="K7" s="2">
        <v>1.6</v>
      </c>
      <c r="L7" s="2">
        <v>0.51</v>
      </c>
      <c r="M7" s="7">
        <v>1.1000000000000001</v>
      </c>
      <c r="N7">
        <f t="shared" si="0"/>
        <v>12.259999999999998</v>
      </c>
      <c r="O7">
        <f ca="1">_xll.RiskDuniform($N$3:$N$16)</f>
        <v>13.089999999999998</v>
      </c>
      <c r="P7" s="12"/>
    </row>
    <row r="8" spans="1:16" x14ac:dyDescent="0.35">
      <c r="A8" s="6">
        <v>1996</v>
      </c>
      <c r="B8" s="2">
        <v>1.49</v>
      </c>
      <c r="C8" s="2">
        <v>0.73</v>
      </c>
      <c r="D8" s="2">
        <v>1.23</v>
      </c>
      <c r="E8" s="2">
        <v>0.64</v>
      </c>
      <c r="F8" s="2">
        <v>1.41</v>
      </c>
      <c r="G8" s="2">
        <v>0.22</v>
      </c>
      <c r="H8" s="2">
        <v>1.92</v>
      </c>
      <c r="I8" s="2">
        <v>0.27</v>
      </c>
      <c r="J8" s="2">
        <v>1.22</v>
      </c>
      <c r="K8" s="2">
        <v>1.1000000000000001</v>
      </c>
      <c r="L8" s="2">
        <v>1.58</v>
      </c>
      <c r="M8" s="7">
        <v>0.48</v>
      </c>
      <c r="N8">
        <f t="shared" si="0"/>
        <v>12.290000000000001</v>
      </c>
      <c r="O8">
        <f ca="1">_xll.RiskDuniform($N$3:$N$16)</f>
        <v>11.129999999999999</v>
      </c>
      <c r="P8" s="12"/>
    </row>
    <row r="9" spans="1:16" x14ac:dyDescent="0.35">
      <c r="A9" s="6">
        <v>1997</v>
      </c>
      <c r="B9" s="2">
        <v>2.4500000000000002</v>
      </c>
      <c r="C9" s="2">
        <v>0.73</v>
      </c>
      <c r="D9" s="2">
        <v>0.86</v>
      </c>
      <c r="E9" s="2">
        <v>1.17</v>
      </c>
      <c r="F9" s="2">
        <v>0.63</v>
      </c>
      <c r="G9" s="2">
        <v>1.34</v>
      </c>
      <c r="H9" s="2">
        <v>0.75</v>
      </c>
      <c r="I9" s="2">
        <v>0.35</v>
      </c>
      <c r="J9" s="2">
        <v>2.39</v>
      </c>
      <c r="K9" s="2">
        <v>0.55000000000000004</v>
      </c>
      <c r="L9" s="2">
        <v>1.56</v>
      </c>
      <c r="M9" s="7">
        <v>0.42</v>
      </c>
      <c r="N9">
        <f t="shared" si="0"/>
        <v>13.200000000000001</v>
      </c>
      <c r="O9">
        <f ca="1">_xll.RiskDuniform($N$3:$N$16)</f>
        <v>11</v>
      </c>
      <c r="P9" s="12"/>
    </row>
    <row r="10" spans="1:16" x14ac:dyDescent="0.35">
      <c r="A10" s="6">
        <v>1998</v>
      </c>
      <c r="B10" s="2">
        <v>0.91</v>
      </c>
      <c r="C10" s="2">
        <v>1.29</v>
      </c>
      <c r="D10" s="2">
        <v>1.75</v>
      </c>
      <c r="E10" s="2">
        <v>0.42</v>
      </c>
      <c r="F10" s="2">
        <v>1.76</v>
      </c>
      <c r="G10" s="2">
        <v>1.28</v>
      </c>
      <c r="H10" s="2">
        <v>0.83</v>
      </c>
      <c r="I10" s="2">
        <v>0.28000000000000003</v>
      </c>
      <c r="J10" s="2">
        <v>1.04</v>
      </c>
      <c r="K10" s="2">
        <v>1.93</v>
      </c>
      <c r="L10" s="2">
        <v>0.84</v>
      </c>
      <c r="M10" s="7">
        <v>0.33</v>
      </c>
      <c r="N10">
        <f t="shared" si="0"/>
        <v>12.659999999999998</v>
      </c>
      <c r="O10">
        <f ca="1">_xll.RiskDuniform($N$3:$N$16)</f>
        <v>11.129999999999999</v>
      </c>
      <c r="P10" s="12"/>
    </row>
    <row r="11" spans="1:16" x14ac:dyDescent="0.35">
      <c r="A11" s="6">
        <v>1999</v>
      </c>
      <c r="B11" s="2">
        <v>2.06</v>
      </c>
      <c r="C11" s="2">
        <v>0.17</v>
      </c>
      <c r="D11" s="2">
        <v>2.29</v>
      </c>
      <c r="E11" s="2">
        <v>0.36</v>
      </c>
      <c r="F11" s="2">
        <v>1.51</v>
      </c>
      <c r="G11" s="2">
        <v>1.76</v>
      </c>
      <c r="H11" s="2">
        <v>0.43</v>
      </c>
      <c r="I11" s="2">
        <v>0.94</v>
      </c>
      <c r="J11" s="2">
        <v>0.73</v>
      </c>
      <c r="K11" s="2">
        <v>1.1100000000000001</v>
      </c>
      <c r="L11" s="2">
        <v>1.61</v>
      </c>
      <c r="M11" s="7">
        <v>0.39</v>
      </c>
      <c r="N11">
        <f t="shared" si="0"/>
        <v>13.36</v>
      </c>
      <c r="O11">
        <f ca="1">_xll.RiskDuniform($N$3:$N$16)</f>
        <v>13.82</v>
      </c>
      <c r="P11" s="12"/>
    </row>
    <row r="12" spans="1:16" x14ac:dyDescent="0.35">
      <c r="A12" s="6">
        <v>2000</v>
      </c>
      <c r="B12" s="2">
        <v>2.2000000000000002</v>
      </c>
      <c r="C12" s="2">
        <v>0.2</v>
      </c>
      <c r="D12" s="2">
        <v>1.84</v>
      </c>
      <c r="E12" s="2">
        <v>0.34</v>
      </c>
      <c r="F12" s="2">
        <v>1.37</v>
      </c>
      <c r="G12" s="2">
        <v>0.8</v>
      </c>
      <c r="H12" s="2">
        <v>0.65</v>
      </c>
      <c r="I12" s="2">
        <v>1.32</v>
      </c>
      <c r="J12" s="2">
        <v>0.25</v>
      </c>
      <c r="K12" s="2">
        <v>0.92</v>
      </c>
      <c r="L12" s="2">
        <v>0.68</v>
      </c>
      <c r="M12" s="7">
        <v>0.43</v>
      </c>
      <c r="N12">
        <f t="shared" si="0"/>
        <v>11</v>
      </c>
      <c r="O12">
        <f ca="1">_xll.RiskDuniform($N$3:$N$16)</f>
        <v>13.36</v>
      </c>
      <c r="P12" s="12"/>
    </row>
    <row r="13" spans="1:16" x14ac:dyDescent="0.35">
      <c r="A13" s="6">
        <v>2001</v>
      </c>
      <c r="B13" s="2">
        <v>2.21</v>
      </c>
      <c r="C13" s="2">
        <v>0.14000000000000001</v>
      </c>
      <c r="D13" s="2">
        <v>1.1299999999999999</v>
      </c>
      <c r="E13" s="2">
        <v>1.32</v>
      </c>
      <c r="F13" s="2">
        <v>3.2</v>
      </c>
      <c r="G13" s="2">
        <v>0.23</v>
      </c>
      <c r="H13" s="2">
        <v>0.44</v>
      </c>
      <c r="I13" s="2">
        <v>1.01</v>
      </c>
      <c r="J13" s="2">
        <v>0.73</v>
      </c>
      <c r="K13" s="2">
        <v>1.28</v>
      </c>
      <c r="L13" s="2">
        <v>1.21</v>
      </c>
      <c r="M13" s="7">
        <v>0.19</v>
      </c>
      <c r="N13">
        <f t="shared" si="0"/>
        <v>13.089999999999998</v>
      </c>
      <c r="O13">
        <f ca="1">_xll.RiskDuniform($N$3:$N$16)</f>
        <v>13.36</v>
      </c>
      <c r="P13" s="12"/>
    </row>
    <row r="14" spans="1:16" x14ac:dyDescent="0.35">
      <c r="A14" s="6">
        <v>2002</v>
      </c>
      <c r="B14" s="2">
        <v>0.03</v>
      </c>
      <c r="C14" s="2">
        <v>0.6</v>
      </c>
      <c r="D14" s="2">
        <v>0.46</v>
      </c>
      <c r="E14" s="2">
        <v>1.1599999999999999</v>
      </c>
      <c r="F14" s="2">
        <v>2.12</v>
      </c>
      <c r="G14" s="2">
        <v>0.26</v>
      </c>
      <c r="H14" s="2">
        <v>3.36</v>
      </c>
      <c r="I14" s="11">
        <v>-0.06</v>
      </c>
      <c r="J14" s="2">
        <v>0.13</v>
      </c>
      <c r="K14" s="2">
        <v>0.73</v>
      </c>
      <c r="L14" s="2">
        <v>0.16</v>
      </c>
      <c r="M14" s="7">
        <v>0.06</v>
      </c>
      <c r="N14">
        <f t="shared" si="0"/>
        <v>9.0100000000000016</v>
      </c>
      <c r="O14">
        <f ca="1">_xll.RiskDuniform($N$3:$N$16)</f>
        <v>13.82</v>
      </c>
      <c r="P14" s="12"/>
    </row>
    <row r="15" spans="1:16" x14ac:dyDescent="0.35">
      <c r="A15" s="6">
        <v>2003</v>
      </c>
      <c r="B15" s="11">
        <v>-0.27</v>
      </c>
      <c r="C15" s="2">
        <v>0.04</v>
      </c>
      <c r="D15" s="2">
        <v>1.97</v>
      </c>
      <c r="E15" s="2">
        <v>0.1</v>
      </c>
      <c r="F15" s="2">
        <v>0.95</v>
      </c>
      <c r="G15" s="2">
        <v>1</v>
      </c>
      <c r="H15" s="2">
        <v>1.44</v>
      </c>
      <c r="I15" s="2">
        <v>0.22</v>
      </c>
      <c r="J15" s="2">
        <v>0.93</v>
      </c>
      <c r="K15" s="2">
        <v>1.32</v>
      </c>
      <c r="L15" s="11">
        <v>-0.08</v>
      </c>
      <c r="M15" s="7">
        <v>0.32</v>
      </c>
      <c r="N15">
        <f t="shared" si="0"/>
        <v>7.94</v>
      </c>
      <c r="O15">
        <f ca="1">_xll.RiskDuniform($N$3:$N$16)</f>
        <v>12.659999999999998</v>
      </c>
      <c r="P15" s="12"/>
    </row>
    <row r="16" spans="1:16" x14ac:dyDescent="0.35">
      <c r="A16" s="6">
        <v>2004</v>
      </c>
      <c r="B16" s="2">
        <v>0.94</v>
      </c>
      <c r="C16" s="2">
        <v>0.5</v>
      </c>
      <c r="D16" s="2">
        <v>0.05</v>
      </c>
      <c r="E16" s="2">
        <v>0.43</v>
      </c>
      <c r="F16" s="2">
        <v>0.66</v>
      </c>
      <c r="G16" s="2">
        <v>1.28</v>
      </c>
      <c r="H16" s="2">
        <v>0.08</v>
      </c>
      <c r="I16" s="2">
        <v>1.33</v>
      </c>
      <c r="J16" s="2">
        <v>0.53</v>
      </c>
      <c r="K16" s="2">
        <v>0.03</v>
      </c>
      <c r="L16" s="2">
        <v>0.79</v>
      </c>
      <c r="M16" s="7">
        <v>0.24</v>
      </c>
      <c r="N16">
        <f t="shared" si="0"/>
        <v>6.8600000000000012</v>
      </c>
      <c r="O16">
        <f ca="1">_xll.RiskDuniform($N$3:$N$16)</f>
        <v>13.200000000000001</v>
      </c>
      <c r="P16" s="12"/>
    </row>
    <row r="17" spans="1:18" ht="15" thickBot="1" x14ac:dyDescent="0.4">
      <c r="A17" s="8">
        <v>2005</v>
      </c>
      <c r="B17" s="9">
        <v>0.51</v>
      </c>
      <c r="C17" s="9">
        <v>0.37</v>
      </c>
      <c r="D17" s="9">
        <v>0.85</v>
      </c>
      <c r="E17" s="9">
        <v>0.14000000000000001</v>
      </c>
      <c r="F17" s="9">
        <v>0.63</v>
      </c>
      <c r="G17" s="9" t="s">
        <v>12</v>
      </c>
      <c r="H17" s="9" t="s">
        <v>12</v>
      </c>
      <c r="I17" s="9" t="s">
        <v>12</v>
      </c>
      <c r="J17" s="9" t="s">
        <v>12</v>
      </c>
      <c r="K17" s="9" t="s">
        <v>12</v>
      </c>
      <c r="L17" s="9" t="s">
        <v>12</v>
      </c>
      <c r="M17" s="10" t="s">
        <v>12</v>
      </c>
    </row>
    <row r="19" spans="1:18" x14ac:dyDescent="0.35">
      <c r="P19" t="s">
        <v>14</v>
      </c>
    </row>
    <row r="20" spans="1:18" x14ac:dyDescent="0.35">
      <c r="A20" s="13"/>
      <c r="B20" t="s">
        <v>18</v>
      </c>
      <c r="C20" s="15"/>
      <c r="M20" t="s">
        <v>21</v>
      </c>
      <c r="O20" t="s">
        <v>23</v>
      </c>
      <c r="P20" s="14">
        <v>3.9E-2</v>
      </c>
    </row>
    <row r="21" spans="1:18" x14ac:dyDescent="0.35">
      <c r="B21" t="s">
        <v>19</v>
      </c>
      <c r="C21" s="15"/>
      <c r="K21" s="12"/>
      <c r="L21" s="12"/>
      <c r="M21" s="12" t="s">
        <v>15</v>
      </c>
      <c r="N21" s="12">
        <f>AVERAGE(N3:N16)</f>
        <v>11.77142857142857</v>
      </c>
      <c r="O21" s="12">
        <f ca="1">AVERAGE(O3:O16)</f>
        <v>12.039999999999997</v>
      </c>
      <c r="P21" s="12"/>
      <c r="Q21" s="12"/>
      <c r="R21" s="12"/>
    </row>
    <row r="22" spans="1:18" x14ac:dyDescent="0.35">
      <c r="C22" s="15"/>
      <c r="D22" t="s">
        <v>22</v>
      </c>
      <c r="E22" t="s">
        <v>18</v>
      </c>
      <c r="G22" t="s">
        <v>23</v>
      </c>
      <c r="K22" s="12"/>
      <c r="L22" s="12"/>
      <c r="M22" s="12" t="s">
        <v>16</v>
      </c>
      <c r="N22" s="12">
        <f>STDEV(N3:N16)</f>
        <v>2.623139214883448</v>
      </c>
      <c r="O22" s="12">
        <f ca="1">STDEV(O3:O16)</f>
        <v>2.0046637930279005</v>
      </c>
      <c r="P22" s="12"/>
      <c r="Q22" s="12"/>
      <c r="R22" s="12"/>
    </row>
    <row r="23" spans="1:18" x14ac:dyDescent="0.35">
      <c r="C23" s="15"/>
      <c r="E23" s="16" t="s">
        <v>13</v>
      </c>
      <c r="F23" s="16">
        <f>AVERAGE(C26:C39)</f>
        <v>38.98571428571428</v>
      </c>
      <c r="G23" s="16">
        <f ca="1">AVERAGE(D26:D39)</f>
        <v>40.857142857142854</v>
      </c>
      <c r="K23" s="12"/>
      <c r="L23" s="12"/>
      <c r="M23" s="12"/>
      <c r="N23" s="12"/>
      <c r="O23" s="12"/>
      <c r="P23" s="12"/>
      <c r="Q23" s="12"/>
      <c r="R23" s="12"/>
    </row>
    <row r="24" spans="1:18" x14ac:dyDescent="0.35">
      <c r="C24" s="15"/>
      <c r="E24" s="16" t="s">
        <v>20</v>
      </c>
      <c r="F24" s="16">
        <f>STDEV(C26:C39)</f>
        <v>16.472301092947024</v>
      </c>
      <c r="G24" s="16">
        <f ca="1">STDEV(D26:D39)</f>
        <v>18.810623605812761</v>
      </c>
      <c r="K24" s="12"/>
      <c r="L24" s="12"/>
      <c r="M24" s="12" t="s">
        <v>17</v>
      </c>
      <c r="N24" s="12">
        <f>(N21-P20)/3.9</f>
        <v>3.008315018315018</v>
      </c>
      <c r="O24" s="12">
        <f ca="1">_xll.RiskOutput()+(O21-Q20)/3.9</f>
        <v>3.0871794871794864</v>
      </c>
      <c r="P24" s="12"/>
      <c r="Q24" s="12"/>
      <c r="R24" s="12"/>
    </row>
    <row r="25" spans="1:18" x14ac:dyDescent="0.35">
      <c r="C25" s="15"/>
      <c r="E25" s="16" t="s">
        <v>17</v>
      </c>
      <c r="F25" s="16">
        <f>(F23-F24)/3.9</f>
        <v>5.7726700494275018</v>
      </c>
      <c r="G25" s="16">
        <f ca="1">_xll.RiskOutput("Renaissance")+(G23-G24)/3.9</f>
        <v>5.6529536541872032</v>
      </c>
      <c r="K25" s="12"/>
      <c r="L25" s="12"/>
      <c r="M25" s="12"/>
      <c r="N25" s="12"/>
      <c r="O25" s="12"/>
      <c r="P25" s="12"/>
      <c r="Q25" s="12"/>
      <c r="R25" s="12"/>
    </row>
    <row r="26" spans="1:18" x14ac:dyDescent="0.35">
      <c r="B26">
        <v>1991</v>
      </c>
      <c r="C26" s="15">
        <v>39.4</v>
      </c>
      <c r="D26">
        <f ca="1">_xll.RiskDuniform($C$26:$C$39)</f>
        <v>27.3</v>
      </c>
      <c r="K26" s="12"/>
      <c r="L26" s="12"/>
      <c r="M26" s="12"/>
      <c r="N26" s="12"/>
      <c r="O26" s="12"/>
      <c r="P26" s="12"/>
      <c r="Q26" s="12"/>
      <c r="R26" s="12"/>
    </row>
    <row r="27" spans="1:18" x14ac:dyDescent="0.35">
      <c r="B27">
        <v>1992</v>
      </c>
      <c r="C27" s="15">
        <v>34</v>
      </c>
      <c r="D27">
        <f ca="1">_xll.RiskDuniform($C$26:$C$39)</f>
        <v>21.2</v>
      </c>
      <c r="K27" s="12"/>
      <c r="L27" s="12"/>
      <c r="M27" s="12"/>
      <c r="N27" s="12"/>
      <c r="O27" s="12"/>
      <c r="P27" s="12"/>
      <c r="Q27" s="12"/>
      <c r="R27" s="12"/>
    </row>
    <row r="28" spans="1:18" x14ac:dyDescent="0.35">
      <c r="B28">
        <v>1993</v>
      </c>
      <c r="C28" s="15">
        <v>39.1</v>
      </c>
      <c r="D28">
        <f ca="1">_xll.RiskDuniform($C$26:$C$39)</f>
        <v>34</v>
      </c>
      <c r="K28" s="12"/>
      <c r="L28" s="12"/>
      <c r="M28" s="12"/>
      <c r="N28" s="12"/>
      <c r="O28" s="12"/>
      <c r="P28" s="12"/>
      <c r="Q28" s="12"/>
      <c r="R28" s="12"/>
    </row>
    <row r="29" spans="1:18" x14ac:dyDescent="0.35">
      <c r="B29">
        <v>1994</v>
      </c>
      <c r="C29" s="15">
        <v>70.099999999999994</v>
      </c>
      <c r="D29">
        <f ca="1">_xll.RiskDuniform($C$26:$C$39)</f>
        <v>39.4</v>
      </c>
      <c r="K29" s="12"/>
      <c r="L29" s="12"/>
      <c r="M29" s="12"/>
      <c r="N29" s="12"/>
      <c r="O29" s="12"/>
      <c r="P29" s="12"/>
      <c r="Q29" s="12"/>
      <c r="R29" s="12"/>
    </row>
    <row r="30" spans="1:18" x14ac:dyDescent="0.35">
      <c r="B30">
        <v>1995</v>
      </c>
      <c r="C30" s="15">
        <v>38.299999999999997</v>
      </c>
      <c r="D30">
        <f ca="1">_xll.RiskDuniform($C$26:$C$39)</f>
        <v>27.3</v>
      </c>
      <c r="K30" s="12"/>
      <c r="L30" s="12"/>
      <c r="M30" s="12"/>
      <c r="N30" s="12"/>
      <c r="O30" s="12"/>
      <c r="P30" s="12"/>
      <c r="Q30" s="12"/>
      <c r="R30" s="12"/>
    </row>
    <row r="31" spans="1:18" x14ac:dyDescent="0.35">
      <c r="B31">
        <v>1996</v>
      </c>
      <c r="C31" s="15">
        <v>31.5</v>
      </c>
      <c r="D31">
        <f ca="1">_xll.RiskDuniform($C$26:$C$39)</f>
        <v>78.5</v>
      </c>
      <c r="K31" s="12"/>
      <c r="L31" s="12"/>
      <c r="M31" s="12"/>
      <c r="N31" s="12"/>
      <c r="O31" s="12"/>
      <c r="P31" s="12"/>
      <c r="Q31" s="12"/>
      <c r="R31" s="12"/>
    </row>
    <row r="32" spans="1:18" x14ac:dyDescent="0.35">
      <c r="B32">
        <v>1997</v>
      </c>
      <c r="C32" s="15">
        <v>21.2</v>
      </c>
      <c r="D32">
        <f ca="1">_xll.RiskDuniform($C$26:$C$39)</f>
        <v>31.5</v>
      </c>
      <c r="K32" s="12"/>
      <c r="L32" s="12"/>
      <c r="M32" s="12"/>
      <c r="N32" s="12"/>
      <c r="O32" s="12"/>
      <c r="P32" s="12"/>
      <c r="Q32" s="12"/>
      <c r="R32" s="12"/>
    </row>
    <row r="33" spans="2:18" x14ac:dyDescent="0.35">
      <c r="B33">
        <v>1998</v>
      </c>
      <c r="C33" s="15">
        <v>47.5</v>
      </c>
      <c r="D33">
        <f ca="1">_xll.RiskDuniform($C$26:$C$39)</f>
        <v>33</v>
      </c>
      <c r="K33" s="12"/>
      <c r="L33" s="12"/>
      <c r="M33" s="12"/>
      <c r="N33" s="12"/>
      <c r="O33" s="12"/>
      <c r="P33" s="12"/>
      <c r="Q33" s="12"/>
      <c r="R33" s="12"/>
    </row>
    <row r="34" spans="2:18" x14ac:dyDescent="0.35">
      <c r="B34">
        <v>1999</v>
      </c>
      <c r="C34" s="15">
        <v>24.5</v>
      </c>
      <c r="D34">
        <f ca="1">_xll.RiskDuniform($C$26:$C$39)</f>
        <v>31.5</v>
      </c>
      <c r="K34" s="12"/>
      <c r="L34" s="12"/>
      <c r="M34" s="12"/>
      <c r="N34" s="12"/>
      <c r="O34" s="12"/>
      <c r="P34" s="12"/>
      <c r="Q34" s="12"/>
      <c r="R34" s="12"/>
    </row>
    <row r="35" spans="2:18" x14ac:dyDescent="0.35">
      <c r="B35">
        <v>2000</v>
      </c>
      <c r="C35" s="15">
        <v>78.5</v>
      </c>
      <c r="D35">
        <f ca="1">_xll.RiskDuniform($C$26:$C$39)</f>
        <v>39.4</v>
      </c>
      <c r="K35" s="12"/>
      <c r="L35" s="12"/>
      <c r="M35" s="12"/>
      <c r="N35" s="12"/>
      <c r="O35" s="12"/>
      <c r="P35" s="12"/>
      <c r="Q35" s="12"/>
      <c r="R35" s="12"/>
    </row>
    <row r="36" spans="2:18" x14ac:dyDescent="0.35">
      <c r="B36">
        <v>2001</v>
      </c>
      <c r="C36" s="15">
        <v>33</v>
      </c>
      <c r="D36">
        <f ca="1">_xll.RiskDuniform($C$26:$C$39)</f>
        <v>70.099999999999994</v>
      </c>
      <c r="K36" s="12"/>
      <c r="L36" s="12"/>
      <c r="M36" s="12"/>
      <c r="N36" s="12"/>
      <c r="O36" s="12"/>
      <c r="P36" s="12"/>
      <c r="Q36" s="12"/>
      <c r="R36" s="12"/>
    </row>
    <row r="37" spans="2:18" x14ac:dyDescent="0.35">
      <c r="B37">
        <v>2002</v>
      </c>
      <c r="C37" s="15">
        <v>32.700000000000003</v>
      </c>
      <c r="D37">
        <f ca="1">_xll.RiskDuniform($C$26:$C$39)</f>
        <v>21.2</v>
      </c>
      <c r="K37" s="12"/>
      <c r="L37" s="12"/>
      <c r="M37" s="12"/>
      <c r="N37" s="12"/>
      <c r="O37" s="12"/>
      <c r="P37" s="12"/>
      <c r="Q37" s="12"/>
      <c r="R37" s="12"/>
    </row>
    <row r="38" spans="2:18" x14ac:dyDescent="0.35">
      <c r="B38">
        <v>2003</v>
      </c>
      <c r="C38" s="15">
        <v>27.3</v>
      </c>
      <c r="D38">
        <f ca="1">_xll.RiskDuniform($C$26:$C$39)</f>
        <v>70.099999999999994</v>
      </c>
    </row>
    <row r="39" spans="2:18" x14ac:dyDescent="0.35">
      <c r="B39">
        <v>2004</v>
      </c>
      <c r="C39" s="15">
        <v>28.7</v>
      </c>
      <c r="D39">
        <f ca="1">_xll.RiskDuniform($C$26:$C$39)</f>
        <v>47.5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Owner</cp:lastModifiedBy>
  <dcterms:created xsi:type="dcterms:W3CDTF">2012-09-12T18:17:31Z</dcterms:created>
  <dcterms:modified xsi:type="dcterms:W3CDTF">2017-05-23T00:21:26Z</dcterms:modified>
</cp:coreProperties>
</file>