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120" yWindow="120" windowWidth="9420" windowHeight="3740"/>
  </bookViews>
  <sheets>
    <sheet name="Sheet1" sheetId="1" r:id="rId1"/>
    <sheet name="Sheet2" sheetId="2" r:id="rId2"/>
    <sheet name="Sheet3" sheetId="3" r:id="rId3"/>
    <sheet name="_PalUtilTempWorksheet" sheetId="5" state="hidden" r:id="rId4"/>
    <sheet name="ro_HiddenInfo" sheetId="4" state="hidden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OptimizationAdjustableCellAddresses" hidden="1">ro_HiddenInfo!$H$16</definedName>
    <definedName name="Pal_Workbook_GUID" hidden="1">"HHFD1TWZ6MY21DPV6EM7VAY6"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5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"$B$10"</definedName>
    <definedName name="RiskSelectedNameCell1" hidden="1">"$A$10"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H16" i="4" l="1"/>
  <c r="B9" i="1" l="1"/>
  <c r="B2" i="1"/>
  <c r="G14" i="1"/>
  <c r="G12" i="1"/>
  <c r="C10" i="1"/>
  <c r="C8" i="1"/>
  <c r="C1" i="1"/>
  <c r="C9" i="1"/>
  <c r="C7" i="1"/>
  <c r="C2" i="1"/>
  <c r="B8" i="1" l="1"/>
  <c r="B7" i="1"/>
  <c r="B10" i="1" l="1"/>
  <c r="D9" i="1"/>
  <c r="D8" i="1"/>
  <c r="B1" i="4" l="1"/>
  <c r="BD16" i="4"/>
</calcChain>
</file>

<file path=xl/sharedStrings.xml><?xml version="1.0" encoding="utf-8"?>
<sst xmlns="http://schemas.openxmlformats.org/spreadsheetml/2006/main" count="185" uniqueCount="181">
  <si>
    <t>Order quantity</t>
  </si>
  <si>
    <t>95% CI</t>
  </si>
  <si>
    <t>Quantity demanded</t>
  </si>
  <si>
    <t>Sales price</t>
  </si>
  <si>
    <t>Salvage value</t>
  </si>
  <si>
    <t>demand</t>
  </si>
  <si>
    <t>prob</t>
  </si>
  <si>
    <t>Purchase  price</t>
  </si>
  <si>
    <t>Full price revenue</t>
  </si>
  <si>
    <t>Salvage revenue</t>
  </si>
  <si>
    <t>Costs</t>
  </si>
  <si>
    <t>Profit</t>
  </si>
  <si>
    <t xml:space="preserve"> </t>
  </si>
  <si>
    <t>0-.3</t>
  </si>
  <si>
    <t>.3-.5</t>
  </si>
  <si>
    <t>.5-.8</t>
  </si>
  <si>
    <t>.8-.95</t>
  </si>
  <si>
    <t>.95-1</t>
  </si>
  <si>
    <t>PARIS HILTON</t>
  </si>
  <si>
    <t>DISCRETE RANDOM  VARIABLE</t>
  </si>
  <si>
    <t>SUM OF PROBABILITIES</t>
  </si>
  <si>
    <t>EXPECTED DEMAND</t>
  </si>
  <si>
    <t>DICE DARK GREY</t>
  </si>
  <si>
    <t>F9 RECALCS THE SPREADSHEET</t>
  </si>
  <si>
    <t>WITH INPUTTED PROBABILITIES</t>
  </si>
  <si>
    <t>FOR EACH @RISK RANDOM VARIABLE</t>
  </si>
  <si>
    <t>RISKSIMTABLE</t>
  </si>
  <si>
    <t>LET'S US LOOP THRU A</t>
  </si>
  <si>
    <t>VALUE IN A CELL</t>
  </si>
  <si>
    <t>1. SELECT OUTPUT CELL(S)</t>
  </si>
  <si>
    <t xml:space="preserve">ITERATIONS=1000 DEMANDS FOR EACH </t>
  </si>
  <si>
    <t>ORDER QUANTITY</t>
  </si>
  <si>
    <t>SIMULATION NUMBER MATCHES</t>
  </si>
  <si>
    <t>NUMBER OF ENTRIES IN SIMTABLE</t>
  </si>
  <si>
    <t>IF NO SIMTABLE NUMBER OF SIMULATIONS=1</t>
  </si>
  <si>
    <t>2. SELECT NUMBER OF ITERATIONS</t>
  </si>
  <si>
    <t>AND SIMULATIONS</t>
  </si>
  <si>
    <t>3. START SIMULATION</t>
  </si>
  <si>
    <t>HAVE CURSOR IN OUTPUT CELLS</t>
  </si>
  <si>
    <t>IQ'S NORMAL MEAN =100</t>
  </si>
  <si>
    <t>SIGMA =15</t>
  </si>
  <si>
    <t>CONTINUOUS RANDOM VARIABLE</t>
  </si>
  <si>
    <t>HAS PDF(PROBABILITY DENSITY FUNCTION)</t>
  </si>
  <si>
    <t>1. PDF&gt;=0</t>
  </si>
  <si>
    <t>2. TOTAL AREA UNDER PDF = 1.</t>
  </si>
  <si>
    <t>3. AREA UNDER PDF = PROBABILITY</t>
  </si>
  <si>
    <t>Mean=200</t>
  </si>
  <si>
    <t>-------------------</t>
  </si>
  <si>
    <t>------------------------------------------</t>
  </si>
  <si>
    <t>95% chance with 60 of mean</t>
  </si>
  <si>
    <t>2*sigma=60</t>
  </si>
  <si>
    <t>sigma =30</t>
  </si>
  <si>
    <t>RISKOPTIMIZER</t>
  </si>
  <si>
    <t>SOLVER UNDER UNCERTAINTY</t>
  </si>
  <si>
    <t>MEAN</t>
  </si>
  <si>
    <t>STDDEV</t>
  </si>
  <si>
    <t>UNUSED</t>
  </si>
  <si>
    <t>Method + #Operators(Legacy)</t>
  </si>
  <si>
    <t>Mutation Rate (Legacy)</t>
  </si>
  <si>
    <t>Crossover Rate (Legacy)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</si>
  <si>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</si>
  <si>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</si>
  <si>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</si>
  <si>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</si>
  <si>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</si>
  <si>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</si>
  <si>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</si>
  <si>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</si>
  <si>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</si>
  <si>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</si>
  <si>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</si>
  <si>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</si>
  <si>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</si>
  <si>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</si>
  <si>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</si>
  <si>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</si>
  <si>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</si>
  <si>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</si>
  <si>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</si>
  <si>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</si>
  <si>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</si>
  <si>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</si>
  <si>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</si>
  <si>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</si>
  <si>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</si>
  <si>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</si>
  <si>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</si>
  <si>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</si>
  <si>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</si>
  <si>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</si>
  <si>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</si>
  <si>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Formula Conversion Cell (not used in v5)</t>
  </si>
  <si>
    <t>Number Formatting Cell (introduced in v5)</t>
  </si>
  <si>
    <t>Out Stats</t>
  </si>
  <si>
    <t>Mean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</si>
  <si>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</si>
  <si>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</si>
  <si>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</si>
  <si>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</si>
  <si>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</si>
  <si>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</si>
  <si>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</si>
  <si>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</si>
  <si>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</si>
  <si>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</si>
  <si>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</si>
  <si>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</si>
  <si>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</si>
  <si>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</si>
  <si>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</si>
  <si>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</si>
  <si>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</si>
  <si>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</si>
  <si>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</si>
  <si>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</si>
  <si>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</si>
  <si>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</si>
  <si>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</si>
  <si>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</si>
  <si>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</si>
  <si>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</si>
  <si>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</si>
  <si>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</si>
  <si>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</si>
  <si>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</si>
  <si>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</si>
  <si>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</si>
  <si>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</si>
  <si>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</si>
  <si>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</si>
  <si>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</si>
  <si>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</si>
  <si>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</si>
  <si>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</si>
  <si>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</si>
  <si>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</si>
  <si>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</si>
  <si>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</si>
  <si>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</si>
  <si>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</si>
  <si>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</si>
  <si>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</si>
  <si>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</si>
  <si>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</si>
  <si>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</si>
  <si>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</si>
  <si>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</si>
  <si>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</si>
  <si>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</si>
  <si>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</si>
  <si>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</si>
  <si>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</si>
  <si>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</si>
  <si>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</si>
  <si>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</si>
  <si>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</si>
  <si>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</si>
  <si>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</si>
  <si>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1,1,1,1,1,1,1,1,1,1,1</t>
  </si>
  <si>
    <t>7.5.0</t>
  </si>
  <si>
    <t>1.0.0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</si>
  <si>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</si>
  <si>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</si>
  <si>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</si>
  <si>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</si>
  <si>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</si>
  <si>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</si>
  <si>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</si>
  <si>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</si>
  <si>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</si>
  <si>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</si>
  <si>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</si>
  <si>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RECIPE_x0001_11</t>
  </si>
  <si>
    <t/>
  </si>
  <si>
    <t>True,False,False</t>
  </si>
  <si>
    <t>ORDERING 213 CALENDARS YIELDS</t>
  </si>
  <si>
    <t>MAXIMUM MEAN PROFIT OF $459</t>
  </si>
  <si>
    <t>7.0.0</t>
  </si>
  <si>
    <t>IF STD DEV PROFIT MUST</t>
  </si>
  <si>
    <t>BE &lt;=50</t>
  </si>
  <si>
    <t>ORDER 189 CALENDARS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</si>
</sst>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8" fontId="2" fillId="0" borderId="0" xfId="0" applyNumberFormat="1" applyFont="1"/>
    <xf numFmtId="11" fontId="2" fillId="0" borderId="0" xfId="0" applyNumberFormat="1" applyFont="1"/>
    <xf numFmtId="44" fontId="2" fillId="0" borderId="0" xfId="1" applyFont="1"/>
    <xf numFmtId="0" fontId="2" fillId="0" borderId="0" xfId="0" quotePrefix="1" applyFont="1"/>
    <xf numFmtId="0" fontId="2" fillId="2" borderId="0" xfId="0" applyFont="1" applyFill="1"/>
    <xf numFmtId="8" fontId="2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8" fontId="2" fillId="3" borderId="0" xfId="0" applyNumberFormat="1" applyFont="1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quotePrefix="1" applyFill="1" applyAlignment="1">
      <alignment horizontal="left"/>
    </xf>
    <xf numFmtId="8" fontId="0" fillId="5" borderId="0" xfId="0" applyNumberFormat="1" applyFill="1" applyAlignment="1">
      <alignment horizontal="left"/>
    </xf>
    <xf numFmtId="0" fontId="0" fillId="0" borderId="0" xfId="0" quotePrefix="1" applyAlignment="1">
      <alignment horizontal="left"/>
    </xf>
    <xf numFmtId="8" fontId="0" fillId="4" borderId="0" xfId="0" applyNumberFormat="1" applyFill="1" applyAlignment="1">
      <alignment horizontal="left"/>
    </xf>
  </cellXfs>
  <cellStyles count="2">
    <cellStyle name="Currency" xfId="1" builtinId="4"/>
    <cellStyle name="Normal" xfId="0" builtinId="0"/>
  </cellStyles>
  <dxfs count="4"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3</xdr:col>
      <xdr:colOff>670658</xdr:colOff>
      <xdr:row>70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5FEB0D07-D59F-451B-9551-0707EC0C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245600"/>
          <a:ext cx="3771900" cy="238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424962</xdr:colOff>
      <xdr:row>25</xdr:row>
      <xdr:rowOff>68384</xdr:rowOff>
    </xdr:from>
    <xdr:to>
      <xdr:col>2</xdr:col>
      <xdr:colOff>2299385</xdr:colOff>
      <xdr:row>44</xdr:row>
      <xdr:rowOff>107461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41B63C-0AEF-426E-8C65-475BFAFE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62" y="4220307"/>
          <a:ext cx="5025000" cy="3194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12</xdr:col>
      <xdr:colOff>247650</xdr:colOff>
      <xdr:row>49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E84F35-6C9F-4E96-8CF6-40986C6F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050" y="42926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14</xdr:col>
      <xdr:colOff>457200</xdr:colOff>
      <xdr:row>76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03F2A0-8E55-4854-986A-D73D1BD5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300" y="87503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130" zoomScaleNormal="130" workbookViewId="0">
      <selection activeCell="D9" sqref="D9"/>
    </sheetView>
  </sheetViews>
  <sheetFormatPr defaultColWidth="9.1796875" defaultRowHeight="13" x14ac:dyDescent="0.3"/>
  <cols>
    <col min="1" max="1" width="35.90625" style="1" customWidth="1"/>
    <col min="2" max="2" width="9.1796875" style="1"/>
    <col min="3" max="3" width="35.1796875" style="1" customWidth="1"/>
    <col min="4" max="4" width="21.36328125" style="1" customWidth="1"/>
    <col min="5" max="5" width="9.1796875" style="1"/>
    <col min="6" max="6" width="11.7265625" style="1" customWidth="1"/>
    <col min="7" max="16384" width="9.1796875" style="1"/>
  </cols>
  <sheetData>
    <row r="1" spans="1:8" x14ac:dyDescent="0.3">
      <c r="A1" s="1" t="s">
        <v>0</v>
      </c>
      <c r="B1" s="9">
        <v>189</v>
      </c>
      <c r="C1" s="1" t="e">
        <f ca="1">_xlfn.FORMULATEXT(B1)</f>
        <v>#N/A</v>
      </c>
      <c r="E1" s="1" t="s">
        <v>1</v>
      </c>
    </row>
    <row r="2" spans="1:8" x14ac:dyDescent="0.3">
      <c r="A2" s="1" t="s">
        <v>2</v>
      </c>
      <c r="B2" s="6">
        <f ca="1">ROUND(_xll.RiskNormal(200,30),0)</f>
        <v>200</v>
      </c>
      <c r="C2" s="1" t="str">
        <f ca="1">_xlfn.FORMULATEXT(B2)</f>
        <v>=ROUND(RiskNormal(200,30),0)</v>
      </c>
      <c r="D2" s="1" t="s">
        <v>178</v>
      </c>
      <c r="F2" s="1" t="s">
        <v>18</v>
      </c>
    </row>
    <row r="3" spans="1:8" x14ac:dyDescent="0.3">
      <c r="A3" s="1" t="s">
        <v>3</v>
      </c>
      <c r="B3" s="4">
        <v>4.5</v>
      </c>
      <c r="C3" s="2"/>
      <c r="D3" s="1" t="s">
        <v>179</v>
      </c>
      <c r="F3" s="1" t="s">
        <v>19</v>
      </c>
    </row>
    <row r="4" spans="1:8" x14ac:dyDescent="0.3">
      <c r="A4" s="1" t="s">
        <v>4</v>
      </c>
      <c r="B4" s="4">
        <v>0.75</v>
      </c>
      <c r="C4" s="2"/>
      <c r="D4" s="1" t="s">
        <v>180</v>
      </c>
      <c r="F4" s="1" t="s">
        <v>5</v>
      </c>
      <c r="G4" s="1" t="s">
        <v>6</v>
      </c>
    </row>
    <row r="5" spans="1:8" x14ac:dyDescent="0.3">
      <c r="A5" s="1" t="s">
        <v>7</v>
      </c>
      <c r="B5" s="4">
        <v>2</v>
      </c>
      <c r="C5" s="2"/>
      <c r="D5" s="1" t="s">
        <v>52</v>
      </c>
      <c r="F5" s="1">
        <v>100</v>
      </c>
      <c r="G5" s="1">
        <v>0.3</v>
      </c>
      <c r="H5" s="5" t="s">
        <v>13</v>
      </c>
    </row>
    <row r="6" spans="1:8" x14ac:dyDescent="0.3">
      <c r="D6" s="1" t="s">
        <v>53</v>
      </c>
      <c r="F6" s="1">
        <v>150</v>
      </c>
      <c r="G6" s="1">
        <v>0.2</v>
      </c>
      <c r="H6" s="1" t="s">
        <v>14</v>
      </c>
    </row>
    <row r="7" spans="1:8" x14ac:dyDescent="0.3">
      <c r="A7" s="1" t="s">
        <v>8</v>
      </c>
      <c r="B7" s="2">
        <f ca="1">MIN(B1,B2)*B3</f>
        <v>850.5</v>
      </c>
      <c r="C7" s="1" t="str">
        <f ca="1">_xlfn.FORMULATEXT(B7)</f>
        <v>=MIN(B1,B2)*B3</v>
      </c>
      <c r="F7" s="1">
        <v>200</v>
      </c>
      <c r="G7" s="1">
        <v>0.3</v>
      </c>
      <c r="H7" s="1" t="s">
        <v>15</v>
      </c>
    </row>
    <row r="8" spans="1:8" x14ac:dyDescent="0.3">
      <c r="A8" s="1" t="s">
        <v>9</v>
      </c>
      <c r="B8" s="2">
        <f ca="1">IF(B1&gt;B2,B1-B2,0)*B4</f>
        <v>0</v>
      </c>
      <c r="C8" s="1" t="str">
        <f ca="1">_xlfn.FORMULATEXT(B8)</f>
        <v>=IF(B1&gt;B2,B1-B2,0)*B4</v>
      </c>
      <c r="D8" s="1">
        <f ca="1">_xll.RiskMean(B10)</f>
        <v>445.8</v>
      </c>
      <c r="E8" s="1" t="s">
        <v>54</v>
      </c>
      <c r="F8" s="1">
        <v>250</v>
      </c>
      <c r="G8" s="1">
        <v>0.15</v>
      </c>
      <c r="H8" s="1" t="s">
        <v>16</v>
      </c>
    </row>
    <row r="9" spans="1:8" x14ac:dyDescent="0.3">
      <c r="A9" s="1" t="s">
        <v>10</v>
      </c>
      <c r="B9" s="2">
        <f>B5*B1</f>
        <v>378</v>
      </c>
      <c r="C9" s="1" t="str">
        <f ca="1">_xlfn.FORMULATEXT(B9)</f>
        <v>=B5*B1</v>
      </c>
      <c r="D9" s="1">
        <f ca="1">_xll.RiskStdDev(B10)</f>
        <v>49.612933614312581</v>
      </c>
      <c r="E9" s="1" t="s">
        <v>55</v>
      </c>
      <c r="F9" s="1">
        <v>300</v>
      </c>
      <c r="G9" s="1">
        <v>0.05</v>
      </c>
      <c r="H9" s="1" t="s">
        <v>17</v>
      </c>
    </row>
    <row r="10" spans="1:8" x14ac:dyDescent="0.3">
      <c r="A10" s="1" t="s">
        <v>11</v>
      </c>
      <c r="B10" s="10">
        <f ca="1">_xll.RiskOutput()+B7+B8-B9</f>
        <v>472.5</v>
      </c>
      <c r="C10" s="1" t="str">
        <f ca="1">_xlfn.FORMULATEXT(B10)</f>
        <v>=RiskOutput()+B7+B8-B9</v>
      </c>
    </row>
    <row r="11" spans="1:8" x14ac:dyDescent="0.3">
      <c r="D11" s="1" t="s">
        <v>175</v>
      </c>
      <c r="G11" s="1" t="s">
        <v>20</v>
      </c>
    </row>
    <row r="12" spans="1:8" x14ac:dyDescent="0.3">
      <c r="A12" s="1">
        <v>140</v>
      </c>
      <c r="B12" s="5" t="s">
        <v>47</v>
      </c>
      <c r="C12" s="5" t="s">
        <v>48</v>
      </c>
      <c r="D12" s="8" t="s">
        <v>176</v>
      </c>
      <c r="G12" s="1">
        <f>SUM(G5:G9)</f>
        <v>1</v>
      </c>
    </row>
    <row r="13" spans="1:8" x14ac:dyDescent="0.3">
      <c r="C13" s="1" t="s">
        <v>46</v>
      </c>
      <c r="G13" s="1" t="s">
        <v>21</v>
      </c>
    </row>
    <row r="14" spans="1:8" x14ac:dyDescent="0.3">
      <c r="A14" s="1" t="s">
        <v>29</v>
      </c>
      <c r="B14" s="1" t="s">
        <v>49</v>
      </c>
      <c r="G14" s="1">
        <f>SUMPRODUCT(F5:F9,G5:G9)</f>
        <v>172.5</v>
      </c>
    </row>
    <row r="15" spans="1:8" x14ac:dyDescent="0.3">
      <c r="A15" s="1" t="s">
        <v>35</v>
      </c>
      <c r="B15" s="1" t="s">
        <v>50</v>
      </c>
      <c r="D15" s="1" t="s">
        <v>26</v>
      </c>
      <c r="E15" s="1" t="s">
        <v>12</v>
      </c>
      <c r="F15" s="1" t="s">
        <v>12</v>
      </c>
      <c r="G15" s="1" t="s">
        <v>22</v>
      </c>
    </row>
    <row r="16" spans="1:8" x14ac:dyDescent="0.3">
      <c r="A16" s="1" t="s">
        <v>36</v>
      </c>
      <c r="B16" s="1" t="s">
        <v>51</v>
      </c>
      <c r="D16" s="1" t="s">
        <v>27</v>
      </c>
      <c r="G16" s="1" t="s">
        <v>23</v>
      </c>
    </row>
    <row r="17" spans="1:7" x14ac:dyDescent="0.3">
      <c r="A17" s="1" t="s">
        <v>37</v>
      </c>
      <c r="D17" s="1" t="s">
        <v>28</v>
      </c>
      <c r="G17" s="1" t="s">
        <v>24</v>
      </c>
    </row>
    <row r="18" spans="1:7" x14ac:dyDescent="0.3">
      <c r="A18" s="1" t="s">
        <v>38</v>
      </c>
      <c r="G18" s="1" t="s">
        <v>25</v>
      </c>
    </row>
    <row r="19" spans="1:7" x14ac:dyDescent="0.3">
      <c r="B19" s="1" t="s">
        <v>41</v>
      </c>
      <c r="D19" s="1" t="s">
        <v>30</v>
      </c>
    </row>
    <row r="20" spans="1:7" x14ac:dyDescent="0.3">
      <c r="A20" s="1" t="s">
        <v>39</v>
      </c>
      <c r="B20" s="1" t="s">
        <v>42</v>
      </c>
      <c r="D20" s="1" t="s">
        <v>31</v>
      </c>
    </row>
    <row r="21" spans="1:7" x14ac:dyDescent="0.3">
      <c r="A21" s="1" t="s">
        <v>40</v>
      </c>
      <c r="B21" s="1" t="s">
        <v>43</v>
      </c>
      <c r="D21" s="1" t="s">
        <v>32</v>
      </c>
    </row>
    <row r="22" spans="1:7" x14ac:dyDescent="0.3">
      <c r="B22" s="1" t="s">
        <v>44</v>
      </c>
      <c r="D22" s="1" t="s">
        <v>33</v>
      </c>
    </row>
    <row r="23" spans="1:7" x14ac:dyDescent="0.3">
      <c r="B23" s="1" t="s">
        <v>45</v>
      </c>
      <c r="D23" s="1" t="s">
        <v>34</v>
      </c>
    </row>
    <row r="24" spans="1:7" x14ac:dyDescent="0.3">
      <c r="F24" s="3"/>
    </row>
    <row r="34" spans="2:6" x14ac:dyDescent="0.3">
      <c r="B34" s="2"/>
      <c r="C34" s="2"/>
      <c r="D34" s="2"/>
      <c r="E34" s="2"/>
      <c r="F34" s="2"/>
    </row>
    <row r="35" spans="2:6" x14ac:dyDescent="0.3">
      <c r="B35" s="2"/>
      <c r="C35" s="2"/>
      <c r="D35" s="2"/>
      <c r="E35" s="2"/>
      <c r="F35" s="2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9" spans="2:6" x14ac:dyDescent="0.3">
      <c r="E39" s="3"/>
    </row>
    <row r="42" spans="2:6" x14ac:dyDescent="0.3">
      <c r="B42" s="2"/>
      <c r="C42" s="2"/>
      <c r="D42" s="2"/>
      <c r="E42" s="2"/>
      <c r="F42" s="2"/>
    </row>
    <row r="43" spans="2:6" x14ac:dyDescent="0.3">
      <c r="B43" s="2"/>
      <c r="C43" s="2"/>
      <c r="D43" s="2"/>
      <c r="E43" s="2"/>
      <c r="F43" s="2"/>
    </row>
    <row r="44" spans="2:6" x14ac:dyDescent="0.3">
      <c r="B44" s="2"/>
      <c r="C44" s="2"/>
      <c r="D44" s="2"/>
      <c r="E44" s="2"/>
      <c r="F44" s="2"/>
    </row>
    <row r="45" spans="2:6" x14ac:dyDescent="0.3">
      <c r="B45" s="2"/>
      <c r="C45" s="2"/>
      <c r="D45" s="2"/>
      <c r="E45" s="2"/>
      <c r="F45" s="2"/>
    </row>
    <row r="46" spans="2:6" x14ac:dyDescent="0.3">
      <c r="B46" s="2"/>
      <c r="C46" s="2"/>
      <c r="D46" s="2"/>
      <c r="E46" s="2"/>
      <c r="F46" s="2"/>
    </row>
    <row r="47" spans="2:6" x14ac:dyDescent="0.3">
      <c r="B47" s="2"/>
      <c r="C47" s="2"/>
      <c r="D47" s="2"/>
      <c r="E47" s="2"/>
      <c r="F47" s="2"/>
    </row>
    <row r="48" spans="2:6" x14ac:dyDescent="0.3">
      <c r="B48" s="2"/>
      <c r="C48" s="2"/>
      <c r="D48" s="2"/>
      <c r="E48" s="2"/>
      <c r="F48" s="2"/>
    </row>
    <row r="49" spans="2:6" x14ac:dyDescent="0.3">
      <c r="B49" s="2"/>
      <c r="C49" s="2"/>
      <c r="D49" s="2"/>
      <c r="E49" s="2"/>
      <c r="F49" s="2"/>
    </row>
    <row r="50" spans="2:6" x14ac:dyDescent="0.3">
      <c r="B50" s="2"/>
      <c r="C50" s="2"/>
      <c r="D50" s="2"/>
      <c r="E50" s="2"/>
      <c r="F50" s="2"/>
    </row>
    <row r="51" spans="2:6" x14ac:dyDescent="0.3">
      <c r="B51" s="2"/>
      <c r="C51" s="2"/>
      <c r="D51" s="2"/>
      <c r="E51" s="2"/>
      <c r="F51" s="2"/>
    </row>
    <row r="52" spans="2:6" x14ac:dyDescent="0.3">
      <c r="B52" s="2"/>
      <c r="C52" s="2"/>
      <c r="D52" s="2"/>
      <c r="E52" s="2"/>
      <c r="F52" s="2"/>
    </row>
    <row r="53" spans="2:6" x14ac:dyDescent="0.3">
      <c r="B53" s="2"/>
      <c r="C53" s="2"/>
      <c r="D53" s="2"/>
      <c r="E53" s="2"/>
      <c r="F53" s="2"/>
    </row>
    <row r="54" spans="2:6" x14ac:dyDescent="0.3">
      <c r="B54" s="2"/>
      <c r="C54" s="2"/>
      <c r="D54" s="2"/>
      <c r="E54" s="2"/>
      <c r="F54" s="2"/>
    </row>
    <row r="55" spans="2:6" x14ac:dyDescent="0.3">
      <c r="B55" s="2"/>
      <c r="C55" s="2"/>
      <c r="D55" s="2"/>
      <c r="E55" s="2"/>
      <c r="F55" s="2"/>
    </row>
    <row r="56" spans="2:6" x14ac:dyDescent="0.3">
      <c r="B56" s="2"/>
      <c r="C56" s="2"/>
      <c r="D56" s="2"/>
      <c r="E56" s="2"/>
      <c r="F56" s="2"/>
    </row>
    <row r="57" spans="2:6" x14ac:dyDescent="0.3">
      <c r="B57" s="2"/>
      <c r="C57" s="2"/>
      <c r="D57" s="2"/>
      <c r="E57" s="2"/>
      <c r="F57" s="2"/>
    </row>
    <row r="58" spans="2:6" x14ac:dyDescent="0.3">
      <c r="B58" s="2"/>
      <c r="C58" s="2"/>
      <c r="D58" s="2"/>
      <c r="E58" s="2"/>
      <c r="F58" s="2"/>
    </row>
    <row r="59" spans="2:6" x14ac:dyDescent="0.3">
      <c r="B59" s="2"/>
      <c r="C59" s="2"/>
      <c r="D59" s="2"/>
      <c r="E59" s="2"/>
      <c r="F59" s="2"/>
    </row>
    <row r="60" spans="2:6" x14ac:dyDescent="0.3">
      <c r="B60" s="2"/>
      <c r="C60" s="2"/>
      <c r="D60" s="2"/>
      <c r="E60" s="2"/>
      <c r="F60" s="2"/>
    </row>
    <row r="61" spans="2:6" x14ac:dyDescent="0.3">
      <c r="B61" s="2"/>
      <c r="C61" s="2"/>
      <c r="D61" s="2"/>
      <c r="E61" s="2"/>
      <c r="F61" s="2"/>
    </row>
  </sheetData>
  <printOptions headings="1" gridLines="1"/>
  <pageMargins left="0.75" right="0.75" top="1" bottom="1" header="0.5" footer="0.5"/>
  <pageSetup scale="7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/>
  </sheetViews>
  <sheetFormatPr defaultRowHeight="12.5" x14ac:dyDescent="0.25"/>
  <sheetData>
    <row r="3" spans="3:3" x14ac:dyDescent="0.25">
      <c r="C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27"/>
  <sheetViews>
    <sheetView workbookViewId="0"/>
  </sheetViews>
  <sheetFormatPr defaultColWidth="15.6328125" defaultRowHeight="12.5" x14ac:dyDescent="0.25"/>
  <cols>
    <col min="1" max="16384" width="15.6328125" style="11"/>
  </cols>
  <sheetData>
    <row r="1" spans="1:204" x14ac:dyDescent="0.25">
      <c r="A1" s="11" t="s">
        <v>110</v>
      </c>
      <c r="B1" s="17">
        <f ca="1">Sheet1!$B$10</f>
        <v>472.5</v>
      </c>
      <c r="C1" s="15">
        <v>1</v>
      </c>
      <c r="D1" s="15">
        <v>0.5</v>
      </c>
      <c r="E1" s="13"/>
      <c r="F1" s="11" t="s">
        <v>144</v>
      </c>
      <c r="I1" s="11" t="s">
        <v>101</v>
      </c>
      <c r="J1" s="13">
        <v>4</v>
      </c>
      <c r="L1" s="11" t="s">
        <v>98</v>
      </c>
      <c r="M1" s="13" t="b">
        <v>1</v>
      </c>
      <c r="O1" s="11" t="s">
        <v>93</v>
      </c>
      <c r="Y1" s="11" t="s">
        <v>112</v>
      </c>
      <c r="AA1" s="11" t="s">
        <v>152</v>
      </c>
      <c r="AD1" s="11" t="s">
        <v>127</v>
      </c>
    </row>
    <row r="2" spans="1:204" x14ac:dyDescent="0.25">
      <c r="A2" s="11" t="s">
        <v>111</v>
      </c>
      <c r="B2" s="14">
        <v>2</v>
      </c>
      <c r="C2" s="14">
        <v>0</v>
      </c>
      <c r="F2" s="11" t="s">
        <v>145</v>
      </c>
      <c r="G2" s="14" t="b">
        <v>0</v>
      </c>
      <c r="H2" s="14"/>
      <c r="I2" s="11" t="s">
        <v>91</v>
      </c>
      <c r="J2" s="13"/>
      <c r="L2" s="11" t="s">
        <v>138</v>
      </c>
      <c r="M2" s="15">
        <v>1000</v>
      </c>
      <c r="O2" s="11" t="s">
        <v>94</v>
      </c>
      <c r="P2" s="13"/>
      <c r="R2" s="11" t="s">
        <v>102</v>
      </c>
      <c r="S2" s="16" t="s">
        <v>159</v>
      </c>
      <c r="U2" s="11" t="s">
        <v>108</v>
      </c>
      <c r="V2" s="13"/>
      <c r="X2" s="11" t="s">
        <v>113</v>
      </c>
      <c r="Y2" s="14">
        <v>0</v>
      </c>
      <c r="AA2" s="11" t="s">
        <v>153</v>
      </c>
      <c r="AB2" s="14">
        <v>0</v>
      </c>
      <c r="AD2" s="11" t="s">
        <v>128</v>
      </c>
      <c r="AE2" s="14" t="b">
        <v>1</v>
      </c>
    </row>
    <row r="3" spans="1:204" x14ac:dyDescent="0.25">
      <c r="A3" s="11" t="s">
        <v>123</v>
      </c>
      <c r="B3" s="14" t="b">
        <v>1</v>
      </c>
      <c r="C3" s="14">
        <v>1000</v>
      </c>
      <c r="F3" s="11" t="s">
        <v>146</v>
      </c>
      <c r="G3" s="14" t="b">
        <v>0</v>
      </c>
      <c r="H3" s="14"/>
      <c r="I3" s="11" t="s">
        <v>92</v>
      </c>
      <c r="J3" s="19">
        <v>445.8</v>
      </c>
      <c r="L3" s="11" t="s">
        <v>137</v>
      </c>
      <c r="M3" s="15">
        <v>1</v>
      </c>
      <c r="N3" s="15">
        <v>0</v>
      </c>
      <c r="O3" s="11" t="s">
        <v>95</v>
      </c>
      <c r="P3" s="13"/>
      <c r="R3" s="11" t="s">
        <v>103</v>
      </c>
      <c r="S3" s="16" t="s">
        <v>177</v>
      </c>
      <c r="U3" s="11" t="s">
        <v>109</v>
      </c>
      <c r="V3" s="13"/>
      <c r="X3" s="11" t="s">
        <v>114</v>
      </c>
      <c r="Y3" s="14">
        <v>0.1</v>
      </c>
      <c r="AA3" s="11" t="s">
        <v>154</v>
      </c>
      <c r="AB3" s="13"/>
      <c r="AD3" s="11" t="s">
        <v>129</v>
      </c>
      <c r="AE3" s="14">
        <v>250</v>
      </c>
    </row>
    <row r="4" spans="1:204" x14ac:dyDescent="0.25">
      <c r="A4" s="11" t="s">
        <v>125</v>
      </c>
      <c r="B4" s="14" t="b">
        <v>1</v>
      </c>
      <c r="C4" s="14">
        <v>5</v>
      </c>
      <c r="D4" s="14">
        <v>2</v>
      </c>
      <c r="F4" s="11" t="s">
        <v>147</v>
      </c>
      <c r="G4" s="14" t="b">
        <v>0</v>
      </c>
      <c r="H4" s="14"/>
      <c r="L4" s="11" t="s">
        <v>120</v>
      </c>
      <c r="M4" s="15" t="b">
        <v>1</v>
      </c>
      <c r="O4" s="11" t="s">
        <v>96</v>
      </c>
      <c r="P4" s="13"/>
      <c r="R4" s="11" t="s">
        <v>104</v>
      </c>
      <c r="S4" s="16" t="s">
        <v>160</v>
      </c>
      <c r="X4" s="11" t="s">
        <v>115</v>
      </c>
      <c r="Y4" s="14">
        <v>0.5</v>
      </c>
      <c r="AA4" s="11" t="s">
        <v>155</v>
      </c>
      <c r="AB4" s="13"/>
      <c r="AD4" s="11" t="s">
        <v>130</v>
      </c>
      <c r="AE4" s="14" t="b">
        <v>0</v>
      </c>
    </row>
    <row r="5" spans="1:204" x14ac:dyDescent="0.25">
      <c r="A5" s="11" t="s">
        <v>126</v>
      </c>
      <c r="B5" s="14" t="b">
        <v>0</v>
      </c>
      <c r="C5" s="14">
        <v>100</v>
      </c>
      <c r="D5" s="14">
        <v>0.01</v>
      </c>
      <c r="E5" s="14" t="b">
        <v>1</v>
      </c>
      <c r="F5" s="11" t="s">
        <v>148</v>
      </c>
      <c r="G5" s="14" t="b">
        <v>0</v>
      </c>
      <c r="H5" s="14"/>
      <c r="L5" s="11" t="s">
        <v>121</v>
      </c>
      <c r="M5" s="15">
        <v>3</v>
      </c>
      <c r="O5" s="11" t="s">
        <v>97</v>
      </c>
      <c r="P5" s="13"/>
      <c r="R5" s="11" t="s">
        <v>105</v>
      </c>
      <c r="S5" s="16" t="s">
        <v>159</v>
      </c>
      <c r="X5" s="11" t="s">
        <v>116</v>
      </c>
      <c r="Y5" s="14" t="s">
        <v>158</v>
      </c>
      <c r="AA5" s="11" t="s">
        <v>156</v>
      </c>
      <c r="AB5" s="13"/>
      <c r="AD5" s="11" t="s">
        <v>131</v>
      </c>
      <c r="AE5" s="14">
        <v>15</v>
      </c>
    </row>
    <row r="6" spans="1:204" x14ac:dyDescent="0.25">
      <c r="A6" s="11" t="s">
        <v>124</v>
      </c>
      <c r="B6" s="14" t="b">
        <v>0</v>
      </c>
      <c r="C6" s="14"/>
      <c r="F6" s="11" t="s">
        <v>149</v>
      </c>
      <c r="G6" s="14" t="b">
        <v>0</v>
      </c>
      <c r="H6" s="14"/>
      <c r="L6" s="11" t="s">
        <v>150</v>
      </c>
      <c r="M6" s="15" t="b">
        <v>0</v>
      </c>
      <c r="N6" s="15"/>
      <c r="R6" s="11" t="s">
        <v>106</v>
      </c>
      <c r="S6" s="13"/>
      <c r="X6" s="11" t="s">
        <v>117</v>
      </c>
      <c r="Y6" s="15" t="b">
        <v>1</v>
      </c>
      <c r="AA6" s="11" t="s">
        <v>157</v>
      </c>
      <c r="AB6" s="13"/>
      <c r="AD6" s="11" t="s">
        <v>132</v>
      </c>
      <c r="AE6" s="14">
        <v>2</v>
      </c>
    </row>
    <row r="7" spans="1:204" x14ac:dyDescent="0.25">
      <c r="A7" s="11" t="s">
        <v>118</v>
      </c>
      <c r="B7" s="14">
        <v>50</v>
      </c>
      <c r="L7" s="11" t="s">
        <v>151</v>
      </c>
      <c r="M7" s="15" t="b">
        <v>0</v>
      </c>
      <c r="N7" s="15"/>
      <c r="R7" s="11" t="s">
        <v>107</v>
      </c>
      <c r="S7" s="13" t="b">
        <v>1</v>
      </c>
      <c r="AD7" s="11" t="s">
        <v>133</v>
      </c>
      <c r="AE7" s="14" t="b">
        <v>0</v>
      </c>
    </row>
    <row r="8" spans="1:204" x14ac:dyDescent="0.25">
      <c r="A8" s="11" t="s">
        <v>56</v>
      </c>
      <c r="B8" s="11" t="s">
        <v>56</v>
      </c>
      <c r="F8" s="11" t="s">
        <v>119</v>
      </c>
      <c r="G8" s="14" t="b">
        <v>1</v>
      </c>
      <c r="H8" s="14">
        <v>1</v>
      </c>
      <c r="AD8" s="11" t="s">
        <v>134</v>
      </c>
      <c r="AE8" s="14">
        <v>100</v>
      </c>
    </row>
    <row r="9" spans="1:204" x14ac:dyDescent="0.25">
      <c r="A9" s="11" t="s">
        <v>143</v>
      </c>
      <c r="B9" s="14">
        <v>3</v>
      </c>
      <c r="F9" s="11" t="s">
        <v>140</v>
      </c>
      <c r="G9" s="14" t="b">
        <v>0</v>
      </c>
      <c r="AD9" s="11" t="s">
        <v>135</v>
      </c>
      <c r="AE9" s="14">
        <v>0.01</v>
      </c>
    </row>
    <row r="10" spans="1:204" x14ac:dyDescent="0.25">
      <c r="A10" s="11" t="s">
        <v>122</v>
      </c>
      <c r="B10" s="14" t="b">
        <v>0</v>
      </c>
      <c r="AD10" s="11" t="s">
        <v>136</v>
      </c>
      <c r="AE10" s="14" t="b">
        <v>1</v>
      </c>
    </row>
    <row r="11" spans="1:204" x14ac:dyDescent="0.25">
      <c r="A11" s="11" t="s">
        <v>139</v>
      </c>
      <c r="B11" s="14" t="b">
        <v>1</v>
      </c>
    </row>
    <row r="12" spans="1:204" x14ac:dyDescent="0.25">
      <c r="A12" s="11" t="s">
        <v>142</v>
      </c>
      <c r="B12" s="14" t="b">
        <v>0</v>
      </c>
      <c r="F12" s="11" t="s">
        <v>141</v>
      </c>
      <c r="G12" s="14">
        <v>2</v>
      </c>
    </row>
    <row r="14" spans="1:204" ht="13" thickBot="1" x14ac:dyDescent="0.3">
      <c r="A14" s="11" t="s">
        <v>99</v>
      </c>
      <c r="B14" s="13">
        <v>1</v>
      </c>
      <c r="AX14" s="11" t="s">
        <v>100</v>
      </c>
      <c r="AY14" s="13">
        <v>1</v>
      </c>
    </row>
    <row r="15" spans="1:204" s="12" customFormat="1" ht="13" thickTop="1" x14ac:dyDescent="0.25">
      <c r="A15" s="12" t="s">
        <v>57</v>
      </c>
      <c r="B15" s="12" t="s">
        <v>58</v>
      </c>
      <c r="C15" s="12" t="s">
        <v>59</v>
      </c>
      <c r="D15" s="12" t="s">
        <v>60</v>
      </c>
      <c r="E15" s="12" t="s">
        <v>61</v>
      </c>
      <c r="F15" s="12" t="s">
        <v>62</v>
      </c>
      <c r="G15" s="12" t="s">
        <v>63</v>
      </c>
      <c r="H15" s="12" t="s">
        <v>64</v>
      </c>
      <c r="I15" s="12" t="s">
        <v>65</v>
      </c>
      <c r="J15" s="12" t="s">
        <v>66</v>
      </c>
      <c r="K15" s="12" t="s">
        <v>67</v>
      </c>
      <c r="AX15" s="12" t="s">
        <v>68</v>
      </c>
      <c r="AY15" s="12" t="s">
        <v>69</v>
      </c>
      <c r="AZ15" s="12" t="s">
        <v>70</v>
      </c>
      <c r="BA15" s="12" t="s">
        <v>60</v>
      </c>
      <c r="BB15" s="12" t="s">
        <v>71</v>
      </c>
      <c r="BC15" s="12" t="s">
        <v>72</v>
      </c>
      <c r="BD15" s="12" t="s">
        <v>73</v>
      </c>
      <c r="BE15" s="12" t="s">
        <v>74</v>
      </c>
      <c r="BF15" s="12" t="s">
        <v>75</v>
      </c>
      <c r="BG15" s="12" t="s">
        <v>76</v>
      </c>
      <c r="BH15" s="12" t="s">
        <v>77</v>
      </c>
      <c r="BI15" s="12" t="s">
        <v>78</v>
      </c>
      <c r="BJ15" s="12" t="s">
        <v>79</v>
      </c>
      <c r="BK15" s="12" t="s">
        <v>80</v>
      </c>
      <c r="BL15" s="12" t="s">
        <v>81</v>
      </c>
      <c r="BM15" s="12" t="s">
        <v>82</v>
      </c>
      <c r="BN15" s="12" t="s">
        <v>83</v>
      </c>
      <c r="BO15" s="12" t="s">
        <v>84</v>
      </c>
      <c r="BP15" s="12" t="s">
        <v>85</v>
      </c>
      <c r="BQ15" s="12" t="s">
        <v>86</v>
      </c>
      <c r="BR15" s="12" t="s">
        <v>87</v>
      </c>
      <c r="BS15" s="12" t="s">
        <v>88</v>
      </c>
      <c r="BT15" s="12" t="s">
        <v>89</v>
      </c>
      <c r="BU15" s="12" t="s">
        <v>90</v>
      </c>
    </row>
    <row r="16" spans="1:204" x14ac:dyDescent="0.25">
      <c r="A16" s="11" t="s">
        <v>172</v>
      </c>
      <c r="B16" s="11">
        <v>0.1</v>
      </c>
      <c r="C16" s="11">
        <v>0.5</v>
      </c>
      <c r="D16" s="18" t="s">
        <v>173</v>
      </c>
      <c r="G16" s="11">
        <v>1</v>
      </c>
      <c r="H16" s="11">
        <f>Sheet1!$B$1</f>
        <v>189</v>
      </c>
      <c r="I16" s="11">
        <v>100</v>
      </c>
      <c r="J16" s="11">
        <v>300</v>
      </c>
      <c r="K16" s="11" t="s">
        <v>174</v>
      </c>
      <c r="L16" s="11">
        <v>0</v>
      </c>
      <c r="M16" s="11" t="b">
        <v>0</v>
      </c>
      <c r="AX16" s="11">
        <v>2</v>
      </c>
      <c r="AY16" s="11">
        <v>1</v>
      </c>
      <c r="BB16" s="11">
        <v>0</v>
      </c>
      <c r="BC16" s="11">
        <v>6</v>
      </c>
      <c r="BD16" s="11">
        <f ca="1">Sheet1!$D$9</f>
        <v>49.612933614312581</v>
      </c>
      <c r="BE16" s="11">
        <v>2</v>
      </c>
      <c r="BF16" s="11">
        <v>50</v>
      </c>
      <c r="BH16" s="11">
        <v>1</v>
      </c>
      <c r="BI16" s="11">
        <v>12</v>
      </c>
      <c r="BJ16" s="11">
        <v>0</v>
      </c>
      <c r="BK16" s="11">
        <v>-1</v>
      </c>
      <c r="BL16" s="11" t="b">
        <v>1</v>
      </c>
      <c r="BM16" s="11" t="b">
        <v>0</v>
      </c>
      <c r="BN16" s="11" t="b">
        <v>0</v>
      </c>
      <c r="GV16" s="18"/>
    </row>
    <row r="17" spans="1:1" x14ac:dyDescent="0.25">
      <c r="A17" s="11" t="s">
        <v>161</v>
      </c>
    </row>
    <row r="18" spans="1:1" x14ac:dyDescent="0.25">
      <c r="A18" s="11" t="s">
        <v>162</v>
      </c>
    </row>
    <row r="19" spans="1:1" x14ac:dyDescent="0.25">
      <c r="A19" s="11" t="s">
        <v>163</v>
      </c>
    </row>
    <row r="20" spans="1:1" x14ac:dyDescent="0.25">
      <c r="A20" s="11" t="s">
        <v>164</v>
      </c>
    </row>
    <row r="21" spans="1:1" x14ac:dyDescent="0.25">
      <c r="A21" s="11" t="s">
        <v>165</v>
      </c>
    </row>
    <row r="22" spans="1:1" x14ac:dyDescent="0.25">
      <c r="A22" s="11" t="s">
        <v>166</v>
      </c>
    </row>
    <row r="23" spans="1:1" x14ac:dyDescent="0.25">
      <c r="A23" s="11" t="s">
        <v>167</v>
      </c>
    </row>
    <row r="24" spans="1:1" x14ac:dyDescent="0.25">
      <c r="A24" s="11" t="s">
        <v>168</v>
      </c>
    </row>
    <row r="25" spans="1:1" x14ac:dyDescent="0.25">
      <c r="A25" s="11" t="s">
        <v>169</v>
      </c>
    </row>
    <row r="26" spans="1:1" x14ac:dyDescent="0.25">
      <c r="A26" s="11" t="s">
        <v>170</v>
      </c>
    </row>
    <row r="27" spans="1:1" x14ac:dyDescent="0.25">
      <c r="A27" s="1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_PalUtilTempWorksheet</vt:lpstr>
      <vt:lpstr>ro_HiddenInfo</vt:lpstr>
    </vt:vector>
  </TitlesOfParts>
  <Company>Indiana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Business</dc:creator>
  <cp:lastModifiedBy>Owner</cp:lastModifiedBy>
  <dcterms:created xsi:type="dcterms:W3CDTF">1998-07-03T21:41:37Z</dcterms:created>
  <dcterms:modified xsi:type="dcterms:W3CDTF">2017-05-16T11:57:39Z</dcterms:modified>
</cp:coreProperties>
</file>