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480" yWindow="30" windowWidth="14360" windowHeight="7490"/>
  </bookViews>
  <sheets>
    <sheet name="Sheet1" sheetId="1" r:id="rId1"/>
    <sheet name="Sheet2" sheetId="2" r:id="rId2"/>
    <sheet name="Sheet3" sheetId="3" r:id="rId3"/>
    <sheet name="ro_HiddenInfo" sheetId="4" state="hidden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amt_available">Sheet1!$I$25</definedName>
    <definedName name="amttobuy">Sheet1!$I$24</definedName>
    <definedName name="cost">Sheet1!$F$23</definedName>
    <definedName name="cutoff">Sheet1!$I$18</definedName>
    <definedName name="demandrest">Sheet1!$E$20</definedName>
    <definedName name="demandweeks1_4">Sheet1!$E$19</definedName>
    <definedName name="fixedreorder_cost">Sheet1!$E$17</definedName>
    <definedName name="multiplierorderup">Sheet1!$I$19</definedName>
    <definedName name="OptimizationAdjustableCellAddresses" hidden="1">ro_HiddenInfo!$H$16:$H$17</definedName>
    <definedName name="ordernow">Sheet1!$I$17</definedName>
    <definedName name="Pal_Workbook_GUID" hidden="1">"XHM6RJQ68GW2IYN4ABHQ7BJZ"</definedName>
    <definedName name="price">Sheet1!$E$16</definedName>
    <definedName name="profit">Sheet1!$I$29</definedName>
    <definedName name="reordercost">Sheet1!$I$23</definedName>
    <definedName name="revenue">Sheet1!$I$28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"$E$31"</definedName>
    <definedName name="RiskSelectedNameCell1" hidden="1">"$I$29"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otalcost">Sheet1!$I$26</definedName>
    <definedName name="unitcostlater">Sheet1!$E$15</definedName>
    <definedName name="unitcostnow">Sheet1!$E$14</definedName>
    <definedName name="units_sold">Sheet1!$F$24</definedName>
    <definedName name="unitssold">Sheet1!$I$27</definedName>
  </definedNames>
  <calcPr calcId="171027" calcMode="autoNoTable"/>
</workbook>
</file>

<file path=xl/calcChain.xml><?xml version="1.0" encoding="utf-8"?>
<calcChain xmlns="http://schemas.openxmlformats.org/spreadsheetml/2006/main">
  <c r="I12" i="1" l="1"/>
  <c r="E19" i="1" s="1"/>
  <c r="E20" i="1" s="1"/>
  <c r="H17" i="4"/>
  <c r="H16" i="4"/>
  <c r="F23" i="1"/>
  <c r="F24" i="1" l="1"/>
  <c r="F27" i="1" l="1"/>
  <c r="I24" i="1" s="1"/>
  <c r="F25" i="1"/>
  <c r="F26" i="1" s="1"/>
  <c r="I25" i="1" l="1"/>
  <c r="I27" i="1" s="1"/>
  <c r="I28" i="1" s="1"/>
  <c r="I23" i="1"/>
  <c r="I29" i="1" l="1"/>
  <c r="E31" i="1" l="1"/>
  <c r="B1" i="4" l="1"/>
</calcChain>
</file>

<file path=xl/sharedStrings.xml><?xml version="1.0" encoding="utf-8"?>
<sst xmlns="http://schemas.openxmlformats.org/spreadsheetml/2006/main" count="157" uniqueCount="149">
  <si>
    <t>First 4 weeks</t>
  </si>
  <si>
    <t>Scenario</t>
  </si>
  <si>
    <t>Poor</t>
  </si>
  <si>
    <t>Medium</t>
  </si>
  <si>
    <t>Good</t>
  </si>
  <si>
    <t>Prob</t>
  </si>
  <si>
    <t>Mean</t>
  </si>
  <si>
    <t>Sigma</t>
  </si>
  <si>
    <t>unitcostnow</t>
  </si>
  <si>
    <t>unitcostlater</t>
  </si>
  <si>
    <t>price</t>
  </si>
  <si>
    <t>fixedreorder cost</t>
  </si>
  <si>
    <t>demandweeks1_4</t>
  </si>
  <si>
    <t>demandrest</t>
  </si>
  <si>
    <t>ordernow</t>
  </si>
  <si>
    <t>cutoff</t>
  </si>
  <si>
    <t>multiplierorderup</t>
  </si>
  <si>
    <t>Now</t>
  </si>
  <si>
    <t>cost</t>
  </si>
  <si>
    <t>units sold</t>
  </si>
  <si>
    <t>revenue</t>
  </si>
  <si>
    <t>profit</t>
  </si>
  <si>
    <t>4 weeks</t>
  </si>
  <si>
    <t>reordercost</t>
  </si>
  <si>
    <t>amttobuy</t>
  </si>
  <si>
    <t>amt available</t>
  </si>
  <si>
    <t>endinginv</t>
  </si>
  <si>
    <t>unitssold</t>
  </si>
  <si>
    <t>UNUSED</t>
  </si>
  <si>
    <t>Description</t>
  </si>
  <si>
    <t># Time Blocks/All Groups Must Be Present</t>
  </si>
  <si>
    <t>Constraint Range</t>
  </si>
  <si>
    <t>#Ranges</t>
  </si>
  <si>
    <t>Adj. Range</t>
  </si>
  <si>
    <t>Min Val or Range</t>
  </si>
  <si>
    <t>Max Val Or Range</t>
  </si>
  <si>
    <t>Flags</t>
  </si>
  <si>
    <t>HARD CONSTRAINT DEV</t>
  </si>
  <si>
    <t>Type (Hard/Soft)</t>
  </si>
  <si>
    <t>Entry Mode</t>
  </si>
  <si>
    <t>Formula</t>
  </si>
  <si>
    <t>Left Val Or Range</t>
  </si>
  <si>
    <t>Left Operator</t>
  </si>
  <si>
    <t>Constrained Cells</t>
  </si>
  <si>
    <t>Right Operator</t>
  </si>
  <si>
    <t>Right Val Or Range</t>
  </si>
  <si>
    <t>Penalty Function</t>
  </si>
  <si>
    <t>RO Eval Time (Iter/Sim)</t>
  </si>
  <si>
    <t>RO Statistic to Constrain</t>
  </si>
  <si>
    <t>RO Statistic Parameter</t>
  </si>
  <si>
    <t>Formula Conversion Cell (not used in v5)</t>
  </si>
  <si>
    <t>Number Formatting Cell (introduced in v5)</t>
  </si>
  <si>
    <t>Std. Dev.</t>
  </si>
  <si>
    <t>Min</t>
  </si>
  <si>
    <t>Max</t>
  </si>
  <si>
    <t>RISKOpt Tag</t>
  </si>
  <si>
    <t># Chromosomes</t>
  </si>
  <si>
    <t># Constraints</t>
  </si>
  <si>
    <t>Compatibility with Old Versions (4 trips pre-v5 versions)</t>
  </si>
  <si>
    <t>Creation Version</t>
  </si>
  <si>
    <t>Required Version</t>
  </si>
  <si>
    <t>Recommended Version</t>
  </si>
  <si>
    <t>Last Modified by Version</t>
  </si>
  <si>
    <t>Constraint Solver, number of Latin Hypercube stratifications, for reproducing results with Actual Convergence</t>
  </si>
  <si>
    <t>Constraint Solver, total of adjustable cell values, to only pass number of stratifications if model hasn't changed</t>
  </si>
  <si>
    <t>Goal (Cell, Statistic, Parameter), E1: RO Formula to Optimize</t>
  </si>
  <si>
    <t>Goal (Type, Target Value)</t>
  </si>
  <si>
    <t>Population Size</t>
  </si>
  <si>
    <t>Seed (Is Auto, Value)</t>
  </si>
  <si>
    <t>Stop on Errors (before v5: Pause on Errors)</t>
  </si>
  <si>
    <t>Trial Count Stopping (enabled, trial count)</t>
  </si>
  <si>
    <t>Formula Stopping (enabled, formula)</t>
  </si>
  <si>
    <t>Timespan Stopping (enabled, trial count)</t>
  </si>
  <si>
    <t>Progress Stopping (enabled, trial count, max % change, change is percent)</t>
  </si>
  <si>
    <t>Minimize Excel on Startup</t>
  </si>
  <si>
    <t>Show Excel Recalcs (replaces "Update Display" used before v5)</t>
  </si>
  <si>
    <t>Ev4/RO1: Graph Progress</t>
  </si>
  <si>
    <t>Ev4/RO1: Update Display (replaced by Show Excel Recalcs in v5)</t>
  </si>
  <si>
    <t>MACROS</t>
  </si>
  <si>
    <t>Start (enabled, macro)</t>
  </si>
  <si>
    <t>After Storage (enabled, macro)</t>
  </si>
  <si>
    <t>Finish (enabled, macro)</t>
  </si>
  <si>
    <t>5.5.1</t>
  </si>
  <si>
    <t>1.0.0</t>
  </si>
  <si>
    <t>DEFAULT PARENT SELECTION</t>
  </si>
  <si>
    <t>DEFAULT MUTATION</t>
  </si>
  <si>
    <t>DEFAULT CROSSOVER</t>
  </si>
  <si>
    <t>DEFAULT BACKTRACK</t>
  </si>
  <si>
    <t/>
  </si>
  <si>
    <t>ARITHMETIC CROSSOVER</t>
  </si>
  <si>
    <t>HEURISTIC CROSSOVER</t>
  </si>
  <si>
    <t>CAUCHY MUTATION</t>
  </si>
  <si>
    <t>BOUNDARY MUTATION</t>
  </si>
  <si>
    <t>NON-UNIFORM MUTATION</t>
  </si>
  <si>
    <t>LINEAR</t>
  </si>
  <si>
    <t>LOCAL SEARCH</t>
  </si>
  <si>
    <t>RECIPE_x0001_11</t>
  </si>
  <si>
    <t>False,False,False</t>
  </si>
  <si>
    <t>True,False,False</t>
  </si>
  <si>
    <t>Method + #Operators(Legacy)</t>
  </si>
  <si>
    <t>Mutation Rate (Legacy)</t>
  </si>
  <si>
    <t>Crossover Rate (Legacy)</t>
  </si>
  <si>
    <t>Precision (added 6.0)</t>
  </si>
  <si>
    <t>RO Auto Eval Time (added 6.0)</t>
  </si>
  <si>
    <t>Is Disabled</t>
  </si>
  <si>
    <t>Use for EF</t>
  </si>
  <si>
    <t>EF Settings Have Been Defined</t>
  </si>
  <si>
    <t>EF Location of Constraining Values</t>
  </si>
  <si>
    <t>EF Min Constraining Value</t>
  </si>
  <si>
    <t>EF Max Constraining Value</t>
  </si>
  <si>
    <t>EF # of Constraining Values Between Min and Max</t>
  </si>
  <si>
    <t>EF Range with Constraining Values</t>
  </si>
  <si>
    <t>EF # of Constraining Values Listed</t>
  </si>
  <si>
    <t>Out Stats</t>
  </si>
  <si>
    <t>Genetic Algorithm - Discrete Variable Warning Shown</t>
  </si>
  <si>
    <t>ColorOptimizationCells Called</t>
  </si>
  <si>
    <t>VERSION 6.0 SETTINGS</t>
  </si>
  <si>
    <t>Optimization Engine</t>
  </si>
  <si>
    <t>Mutation Rate (becoming a single settings for all adjustable cell groups)</t>
  </si>
  <si>
    <t>Crossover Rate (becoming a single settings for all adjustable cell groups)</t>
  </si>
  <si>
    <t>Genetic Operators (becoming a single settings for all adjustable cell groups)</t>
  </si>
  <si>
    <t>Stopping on Projected Convergence (added in version 6; other simulation runtime settings got moved to @RISK)</t>
  </si>
  <si>
    <t>Same Seed Each Simulation (this was used in RISKOptimizer version 5 and earlier)</t>
  </si>
  <si>
    <t>Sampling Type (this was used in RISKOptimizer version 5 and earlier)</t>
  </si>
  <si>
    <t>EF Stopping Conditions</t>
  </si>
  <si>
    <t>EF Stop on Trials</t>
  </si>
  <si>
    <t>EF Trial Count</t>
  </si>
  <si>
    <t>EF Stop on Time</t>
  </si>
  <si>
    <t>EF Time Duration</t>
  </si>
  <si>
    <t>EF Time Unit</t>
  </si>
  <si>
    <t>EF Stop on Progress</t>
  </si>
  <si>
    <t>EF Trials (Progress)</t>
  </si>
  <si>
    <t>EF Max. Change (Progress)</t>
  </si>
  <si>
    <t>EF Max. Change is Percent (Progress)</t>
  </si>
  <si>
    <t>Sim. Stopping Mode, Tolerance (legacy settings used in v5 and earlier)</t>
  </si>
  <si>
    <t>#Iterations - Sim Stopping (legacy setting used in v5 and earlier))</t>
  </si>
  <si>
    <t>Keep Trial-by-Trial Log (if cell has anything other than False consider True, since Evolver 4 didn't have this setting); this setting no longer used staring with version 6</t>
  </si>
  <si>
    <t>Before Recalc (enabled, macro), starting with v6 RISKOptimizer uses corresponding @RISK macro</t>
  </si>
  <si>
    <t>After Recalc (enabled, macro), starting with v6 RISKOptimizer uses corresponding @RISK macro</t>
  </si>
  <si>
    <t>Macro Before Simulation (enabled, macro), starting with v6, this is legacy setting</t>
  </si>
  <si>
    <t>Macro After Simulation (enabled, macro), starting with v6, this is legacy setting</t>
  </si>
  <si>
    <t>EFFICIENT FRONTIER</t>
  </si>
  <si>
    <t>Analysis Type (Standard vs. Efficient Frontier)</t>
  </si>
  <si>
    <t>EF Item to Constrain</t>
  </si>
  <si>
    <t>EF Constraint Minimum</t>
  </si>
  <si>
    <t>EF Constraint Maximum</t>
  </si>
  <si>
    <t>EF Formula for Dtools</t>
  </si>
  <si>
    <t>1,1,1,1,1,1,1,1,1,1,1</t>
  </si>
  <si>
    <t>7.5.0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</si>
</sst>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2" borderId="0" xfId="0" quotePrefix="1" applyFill="1" applyAlignment="1">
      <alignment horizontal="left"/>
    </xf>
    <xf numFmtId="0" fontId="0" fillId="0" borderId="0" xfId="0" quotePrefix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5" borderId="0" xfId="0" applyFill="1"/>
    <xf numFmtId="44" fontId="0" fillId="0" borderId="0" xfId="1" applyFont="1"/>
  </cellXfs>
  <cellStyles count="2">
    <cellStyle name="Currency" xfId="1" builtinId="4"/>
    <cellStyle name="Normal" xfId="0" builtinId="0"/>
  </cellStyles>
  <dxfs count="6"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32</xdr:row>
      <xdr:rowOff>0</xdr:rowOff>
    </xdr:from>
    <xdr:to>
      <xdr:col>17</xdr:col>
      <xdr:colOff>57150</xdr:colOff>
      <xdr:row>52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0A35629-81DE-446A-A2DB-06CA89C91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2800"/>
          <a:ext cx="7048500" cy="383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I31"/>
  <sheetViews>
    <sheetView tabSelected="1" topLeftCell="A6" workbookViewId="0">
      <selection activeCell="I28" sqref="I28:I29"/>
    </sheetView>
  </sheetViews>
  <sheetFormatPr defaultRowHeight="14.5" x14ac:dyDescent="0.35"/>
  <cols>
    <col min="4" max="4" width="17" customWidth="1"/>
    <col min="5" max="5" width="10.54296875" customWidth="1"/>
    <col min="6" max="6" width="10.08984375" bestFit="1" customWidth="1"/>
    <col min="8" max="8" width="19.1796875" customWidth="1"/>
    <col min="9" max="9" width="11.08984375" bestFit="1" customWidth="1"/>
  </cols>
  <sheetData>
    <row r="5" spans="3:9" x14ac:dyDescent="0.35">
      <c r="D5" t="s">
        <v>0</v>
      </c>
    </row>
    <row r="8" spans="3:9" x14ac:dyDescent="0.35">
      <c r="D8" t="s">
        <v>1</v>
      </c>
      <c r="E8" t="s">
        <v>5</v>
      </c>
      <c r="F8" t="s">
        <v>6</v>
      </c>
      <c r="G8" t="s">
        <v>7</v>
      </c>
    </row>
    <row r="9" spans="3:9" x14ac:dyDescent="0.35">
      <c r="C9" t="s">
        <v>2</v>
      </c>
      <c r="D9">
        <v>1</v>
      </c>
      <c r="E9">
        <v>0.2</v>
      </c>
      <c r="F9">
        <v>100</v>
      </c>
      <c r="G9">
        <v>20</v>
      </c>
    </row>
    <row r="10" spans="3:9" x14ac:dyDescent="0.35">
      <c r="C10" t="s">
        <v>3</v>
      </c>
      <c r="D10">
        <v>2</v>
      </c>
      <c r="E10">
        <v>0.5</v>
      </c>
      <c r="F10">
        <v>150</v>
      </c>
      <c r="G10">
        <v>35</v>
      </c>
    </row>
    <row r="11" spans="3:9" x14ac:dyDescent="0.35">
      <c r="C11" t="s">
        <v>4</v>
      </c>
      <c r="D11">
        <v>3</v>
      </c>
      <c r="E11">
        <v>0.3</v>
      </c>
      <c r="F11">
        <v>250</v>
      </c>
      <c r="G11">
        <v>60</v>
      </c>
    </row>
    <row r="12" spans="3:9" x14ac:dyDescent="0.35">
      <c r="H12" t="s">
        <v>1</v>
      </c>
      <c r="I12">
        <f ca="1">_xll.RiskDiscrete(D9:D11,E9:E11)</f>
        <v>1</v>
      </c>
    </row>
    <row r="14" spans="3:9" x14ac:dyDescent="0.35">
      <c r="D14" t="s">
        <v>8</v>
      </c>
      <c r="E14" s="11">
        <v>10</v>
      </c>
    </row>
    <row r="15" spans="3:9" x14ac:dyDescent="0.35">
      <c r="D15" t="s">
        <v>9</v>
      </c>
      <c r="E15" s="11">
        <v>12</v>
      </c>
    </row>
    <row r="16" spans="3:9" x14ac:dyDescent="0.35">
      <c r="D16" t="s">
        <v>10</v>
      </c>
      <c r="E16" s="11">
        <v>23</v>
      </c>
    </row>
    <row r="17" spans="4:9" x14ac:dyDescent="0.35">
      <c r="D17" t="s">
        <v>11</v>
      </c>
      <c r="E17" s="11">
        <v>200</v>
      </c>
      <c r="H17" t="s">
        <v>14</v>
      </c>
      <c r="I17" s="10">
        <v>371</v>
      </c>
    </row>
    <row r="18" spans="4:9" x14ac:dyDescent="0.35">
      <c r="H18" t="s">
        <v>15</v>
      </c>
      <c r="I18" s="10">
        <v>70</v>
      </c>
    </row>
    <row r="19" spans="4:9" x14ac:dyDescent="0.35">
      <c r="D19" t="s">
        <v>12</v>
      </c>
      <c r="E19">
        <f ca="1">ROUND(_xll.RiskNormal(VLOOKUP(I12,D9:F11,3),VLOOKUP(I12,D9:G11,4)),0)</f>
        <v>116</v>
      </c>
      <c r="H19" t="s">
        <v>16</v>
      </c>
      <c r="I19" s="10">
        <v>1.9898696280000001</v>
      </c>
    </row>
    <row r="20" spans="4:9" x14ac:dyDescent="0.35">
      <c r="D20" t="s">
        <v>13</v>
      </c>
      <c r="E20">
        <f ca="1">ROUND(_xll.RiskNormal(2*E19,0.3*E19),0)</f>
        <v>285</v>
      </c>
    </row>
    <row r="22" spans="4:9" x14ac:dyDescent="0.35">
      <c r="E22" s="1" t="s">
        <v>17</v>
      </c>
      <c r="H22" s="1" t="s">
        <v>22</v>
      </c>
    </row>
    <row r="23" spans="4:9" x14ac:dyDescent="0.35">
      <c r="E23" t="s">
        <v>18</v>
      </c>
      <c r="F23" s="11">
        <f>ordernow*unitcostnow</f>
        <v>3710</v>
      </c>
      <c r="H23" t="s">
        <v>23</v>
      </c>
      <c r="I23" s="11">
        <f ca="1">IF(amttobuy&gt;0,fixedreorder_cost+unitcostlater*I24,0)</f>
        <v>0</v>
      </c>
    </row>
    <row r="24" spans="4:9" x14ac:dyDescent="0.35">
      <c r="E24" t="s">
        <v>19</v>
      </c>
      <c r="F24">
        <f ca="1">MIN(demandweeks1_4,ordernow)</f>
        <v>116</v>
      </c>
      <c r="H24" t="s">
        <v>24</v>
      </c>
      <c r="I24">
        <f ca="1">IF(demandweeks1_4&gt;cutoff,MAX(multiplierorderup*demandweeks1_4-F27,0),0)</f>
        <v>0</v>
      </c>
    </row>
    <row r="25" spans="4:9" x14ac:dyDescent="0.35">
      <c r="E25" t="s">
        <v>20</v>
      </c>
      <c r="F25" s="11">
        <f ca="1">F24*price</f>
        <v>2668</v>
      </c>
      <c r="H25" t="s">
        <v>25</v>
      </c>
      <c r="I25">
        <f ca="1">I24+F27</f>
        <v>255</v>
      </c>
    </row>
    <row r="26" spans="4:9" x14ac:dyDescent="0.35">
      <c r="E26" t="s">
        <v>21</v>
      </c>
      <c r="F26" s="11">
        <f ca="1">F25-F23</f>
        <v>-1042</v>
      </c>
    </row>
    <row r="27" spans="4:9" x14ac:dyDescent="0.35">
      <c r="E27" t="s">
        <v>26</v>
      </c>
      <c r="F27">
        <f ca="1">ordernow-F24</f>
        <v>255</v>
      </c>
      <c r="H27" t="s">
        <v>27</v>
      </c>
      <c r="I27">
        <f ca="1">MIN(demandrest,amt_available)</f>
        <v>255</v>
      </c>
    </row>
    <row r="28" spans="4:9" x14ac:dyDescent="0.35">
      <c r="H28" t="s">
        <v>20</v>
      </c>
      <c r="I28" s="11">
        <f ca="1">unitssold*price</f>
        <v>5865</v>
      </c>
    </row>
    <row r="29" spans="4:9" x14ac:dyDescent="0.35">
      <c r="H29" t="s">
        <v>21</v>
      </c>
      <c r="I29" s="11">
        <f ca="1">revenue-reordercost</f>
        <v>5865</v>
      </c>
    </row>
    <row r="30" spans="4:9" x14ac:dyDescent="0.35">
      <c r="E30" t="s">
        <v>21</v>
      </c>
    </row>
    <row r="31" spans="4:9" x14ac:dyDescent="0.35">
      <c r="E31" s="11">
        <f ca="1">_xll.RiskOutput()+SUM(F26,profit)</f>
        <v>4823</v>
      </c>
    </row>
  </sheetData>
  <printOptions headings="1" gridLines="1"/>
  <pageMargins left="0.7" right="0.7" top="0.75" bottom="0.75" header="0.3" footer="0.3"/>
  <pageSetup scale="84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7"/>
  <sheetViews>
    <sheetView workbookViewId="0"/>
  </sheetViews>
  <sheetFormatPr defaultColWidth="15.6328125" defaultRowHeight="14.5" x14ac:dyDescent="0.35"/>
  <cols>
    <col min="1" max="16384" width="15.6328125" style="2"/>
  </cols>
  <sheetData>
    <row r="1" spans="1:73" x14ac:dyDescent="0.35">
      <c r="A1" s="2" t="s">
        <v>65</v>
      </c>
      <c r="B1" s="5">
        <f ca="1">Sheet1!$E$31</f>
        <v>4823</v>
      </c>
      <c r="C1" s="6">
        <v>1</v>
      </c>
      <c r="D1" s="6">
        <v>0.5</v>
      </c>
      <c r="E1" s="4"/>
      <c r="F1" s="2" t="s">
        <v>78</v>
      </c>
      <c r="I1" s="2" t="s">
        <v>58</v>
      </c>
      <c r="J1" s="4">
        <v>3</v>
      </c>
      <c r="L1" s="2" t="s">
        <v>55</v>
      </c>
      <c r="M1" s="4" t="b">
        <v>1</v>
      </c>
      <c r="O1" s="2" t="s">
        <v>113</v>
      </c>
      <c r="Y1" s="2" t="s">
        <v>116</v>
      </c>
      <c r="AA1" s="2" t="s">
        <v>141</v>
      </c>
      <c r="AD1" s="2" t="s">
        <v>124</v>
      </c>
    </row>
    <row r="2" spans="1:73" x14ac:dyDescent="0.35">
      <c r="A2" s="2" t="s">
        <v>66</v>
      </c>
      <c r="B2" s="5">
        <v>2</v>
      </c>
      <c r="C2" s="5">
        <v>0</v>
      </c>
      <c r="F2" s="2" t="s">
        <v>79</v>
      </c>
      <c r="G2" s="5" t="b">
        <v>0</v>
      </c>
      <c r="H2" s="5"/>
      <c r="I2" s="2" t="s">
        <v>50</v>
      </c>
      <c r="J2" s="4"/>
      <c r="L2" s="2" t="s">
        <v>135</v>
      </c>
      <c r="M2" s="6">
        <v>500</v>
      </c>
      <c r="O2" s="2" t="s">
        <v>6</v>
      </c>
      <c r="P2" s="4"/>
      <c r="R2" s="2" t="s">
        <v>59</v>
      </c>
      <c r="S2" s="7" t="s">
        <v>82</v>
      </c>
      <c r="U2" s="2" t="s">
        <v>63</v>
      </c>
      <c r="V2" s="4"/>
      <c r="X2" s="2" t="s">
        <v>117</v>
      </c>
      <c r="Y2" s="5">
        <v>0</v>
      </c>
      <c r="AA2" s="2" t="s">
        <v>142</v>
      </c>
      <c r="AB2" s="5">
        <v>0</v>
      </c>
      <c r="AD2" s="2" t="s">
        <v>125</v>
      </c>
      <c r="AE2" s="5" t="b">
        <v>1</v>
      </c>
    </row>
    <row r="3" spans="1:73" x14ac:dyDescent="0.35">
      <c r="A3" s="2" t="s">
        <v>70</v>
      </c>
      <c r="B3" s="5" t="b">
        <v>0</v>
      </c>
      <c r="C3" s="5">
        <v>1000</v>
      </c>
      <c r="F3" s="2" t="s">
        <v>137</v>
      </c>
      <c r="G3" s="5" t="b">
        <v>0</v>
      </c>
      <c r="H3" s="5"/>
      <c r="I3" s="2" t="s">
        <v>51</v>
      </c>
      <c r="J3" s="9">
        <v>500</v>
      </c>
      <c r="L3" s="2" t="s">
        <v>134</v>
      </c>
      <c r="M3" s="6">
        <v>0</v>
      </c>
      <c r="N3" s="6">
        <v>0</v>
      </c>
      <c r="O3" s="2" t="s">
        <v>52</v>
      </c>
      <c r="P3" s="4"/>
      <c r="R3" s="2" t="s">
        <v>60</v>
      </c>
      <c r="S3" s="7" t="s">
        <v>83</v>
      </c>
      <c r="U3" s="2" t="s">
        <v>64</v>
      </c>
      <c r="V3" s="4"/>
      <c r="X3" s="2" t="s">
        <v>118</v>
      </c>
      <c r="Y3" s="5">
        <v>0.1</v>
      </c>
      <c r="AA3" s="2" t="s">
        <v>143</v>
      </c>
      <c r="AB3" s="4"/>
      <c r="AD3" s="2" t="s">
        <v>126</v>
      </c>
      <c r="AE3" s="5">
        <v>250</v>
      </c>
    </row>
    <row r="4" spans="1:73" x14ac:dyDescent="0.35">
      <c r="A4" s="2" t="s">
        <v>72</v>
      </c>
      <c r="B4" s="5" t="b">
        <v>0</v>
      </c>
      <c r="C4" s="5">
        <v>5</v>
      </c>
      <c r="D4" s="5">
        <v>2</v>
      </c>
      <c r="F4" s="2" t="s">
        <v>138</v>
      </c>
      <c r="G4" s="5" t="b">
        <v>0</v>
      </c>
      <c r="H4" s="5"/>
      <c r="L4" s="2" t="s">
        <v>122</v>
      </c>
      <c r="M4" s="6" t="b">
        <v>1</v>
      </c>
      <c r="O4" s="2" t="s">
        <v>53</v>
      </c>
      <c r="P4" s="4"/>
      <c r="R4" s="2" t="s">
        <v>61</v>
      </c>
      <c r="S4" s="7" t="s">
        <v>83</v>
      </c>
      <c r="X4" s="2" t="s">
        <v>119</v>
      </c>
      <c r="Y4" s="5">
        <v>0.5</v>
      </c>
      <c r="AA4" s="2" t="s">
        <v>144</v>
      </c>
      <c r="AB4" s="4"/>
      <c r="AD4" s="2" t="s">
        <v>127</v>
      </c>
      <c r="AE4" s="5" t="b">
        <v>0</v>
      </c>
    </row>
    <row r="5" spans="1:73" x14ac:dyDescent="0.35">
      <c r="A5" s="2" t="s">
        <v>73</v>
      </c>
      <c r="B5" s="5" t="b">
        <v>0</v>
      </c>
      <c r="C5" s="5">
        <v>100</v>
      </c>
      <c r="D5" s="5">
        <v>0.01</v>
      </c>
      <c r="E5" s="5" t="b">
        <v>1</v>
      </c>
      <c r="F5" s="2" t="s">
        <v>80</v>
      </c>
      <c r="G5" s="5" t="b">
        <v>0</v>
      </c>
      <c r="H5" s="5"/>
      <c r="L5" s="2" t="s">
        <v>123</v>
      </c>
      <c r="M5" s="6">
        <v>3</v>
      </c>
      <c r="O5" s="2" t="s">
        <v>54</v>
      </c>
      <c r="P5" s="4"/>
      <c r="R5" s="2" t="s">
        <v>62</v>
      </c>
      <c r="S5" s="7" t="s">
        <v>148</v>
      </c>
      <c r="X5" s="2" t="s">
        <v>120</v>
      </c>
      <c r="Y5" s="5" t="s">
        <v>147</v>
      </c>
      <c r="AA5" s="2" t="s">
        <v>145</v>
      </c>
      <c r="AB5" s="4"/>
      <c r="AD5" s="2" t="s">
        <v>128</v>
      </c>
      <c r="AE5" s="5">
        <v>15</v>
      </c>
    </row>
    <row r="6" spans="1:73" x14ac:dyDescent="0.35">
      <c r="A6" s="2" t="s">
        <v>71</v>
      </c>
      <c r="B6" s="5" t="b">
        <v>0</v>
      </c>
      <c r="C6" s="5"/>
      <c r="F6" s="2" t="s">
        <v>81</v>
      </c>
      <c r="G6" s="5" t="b">
        <v>0</v>
      </c>
      <c r="H6" s="5"/>
      <c r="L6" s="2" t="s">
        <v>139</v>
      </c>
      <c r="M6" s="6" t="b">
        <v>0</v>
      </c>
      <c r="N6" s="6"/>
      <c r="R6" s="2" t="s">
        <v>114</v>
      </c>
      <c r="S6" s="4"/>
      <c r="X6" s="2" t="s">
        <v>121</v>
      </c>
      <c r="Y6" s="6" t="b">
        <v>1</v>
      </c>
      <c r="AA6" s="2" t="s">
        <v>146</v>
      </c>
      <c r="AB6" s="4"/>
      <c r="AD6" s="2" t="s">
        <v>129</v>
      </c>
      <c r="AE6" s="5">
        <v>2</v>
      </c>
    </row>
    <row r="7" spans="1:73" x14ac:dyDescent="0.35">
      <c r="A7" s="2" t="s">
        <v>67</v>
      </c>
      <c r="B7" s="5">
        <v>50</v>
      </c>
      <c r="L7" s="2" t="s">
        <v>140</v>
      </c>
      <c r="M7" s="6" t="b">
        <v>0</v>
      </c>
      <c r="N7" s="6"/>
      <c r="R7" s="2" t="s">
        <v>115</v>
      </c>
      <c r="S7" s="4"/>
      <c r="AD7" s="2" t="s">
        <v>130</v>
      </c>
      <c r="AE7" s="5" t="b">
        <v>0</v>
      </c>
    </row>
    <row r="8" spans="1:73" x14ac:dyDescent="0.35">
      <c r="A8" s="2" t="s">
        <v>28</v>
      </c>
      <c r="B8" s="2" t="s">
        <v>28</v>
      </c>
      <c r="F8" s="2" t="s">
        <v>68</v>
      </c>
      <c r="G8" s="5" t="b">
        <v>1</v>
      </c>
      <c r="H8" s="5">
        <v>1</v>
      </c>
      <c r="AD8" s="2" t="s">
        <v>131</v>
      </c>
      <c r="AE8" s="5">
        <v>100</v>
      </c>
    </row>
    <row r="9" spans="1:73" x14ac:dyDescent="0.35">
      <c r="A9" s="2" t="s">
        <v>77</v>
      </c>
      <c r="B9" s="5">
        <v>3</v>
      </c>
      <c r="F9" s="2" t="s">
        <v>74</v>
      </c>
      <c r="G9" s="5" t="b">
        <v>0</v>
      </c>
      <c r="AD9" s="2" t="s">
        <v>132</v>
      </c>
      <c r="AE9" s="5">
        <v>0.01</v>
      </c>
    </row>
    <row r="10" spans="1:73" x14ac:dyDescent="0.35">
      <c r="A10" s="2" t="s">
        <v>69</v>
      </c>
      <c r="B10" s="5" t="b">
        <v>0</v>
      </c>
      <c r="AD10" s="2" t="s">
        <v>133</v>
      </c>
      <c r="AE10" s="5" t="b">
        <v>1</v>
      </c>
    </row>
    <row r="11" spans="1:73" x14ac:dyDescent="0.35">
      <c r="A11" s="2" t="s">
        <v>136</v>
      </c>
      <c r="B11" s="5" t="b">
        <v>0</v>
      </c>
    </row>
    <row r="12" spans="1:73" x14ac:dyDescent="0.35">
      <c r="A12" s="2" t="s">
        <v>76</v>
      </c>
      <c r="B12" s="5" t="b">
        <v>0</v>
      </c>
      <c r="F12" s="2" t="s">
        <v>75</v>
      </c>
      <c r="G12" s="5">
        <v>1</v>
      </c>
    </row>
    <row r="14" spans="1:73" ht="15" thickBot="1" x14ac:dyDescent="0.4">
      <c r="A14" s="2" t="s">
        <v>56</v>
      </c>
      <c r="B14" s="4">
        <v>1</v>
      </c>
      <c r="AX14" s="2" t="s">
        <v>57</v>
      </c>
      <c r="AY14" s="4">
        <v>0</v>
      </c>
    </row>
    <row r="15" spans="1:73" s="3" customFormat="1" ht="15" thickTop="1" x14ac:dyDescent="0.35">
      <c r="A15" s="3" t="s">
        <v>99</v>
      </c>
      <c r="B15" s="3" t="s">
        <v>100</v>
      </c>
      <c r="C15" s="3" t="s">
        <v>101</v>
      </c>
      <c r="D15" s="3" t="s">
        <v>29</v>
      </c>
      <c r="E15" s="3" t="s">
        <v>30</v>
      </c>
      <c r="F15" s="3" t="s">
        <v>31</v>
      </c>
      <c r="G15" s="3" t="s">
        <v>32</v>
      </c>
      <c r="H15" s="3" t="s">
        <v>33</v>
      </c>
      <c r="I15" s="3" t="s">
        <v>34</v>
      </c>
      <c r="J15" s="3" t="s">
        <v>35</v>
      </c>
      <c r="K15" s="3" t="s">
        <v>36</v>
      </c>
      <c r="AR15" s="3" t="s">
        <v>37</v>
      </c>
      <c r="AX15" s="3" t="s">
        <v>38</v>
      </c>
      <c r="AY15" s="3" t="s">
        <v>39</v>
      </c>
      <c r="AZ15" s="3" t="s">
        <v>40</v>
      </c>
      <c r="BA15" s="3" t="s">
        <v>29</v>
      </c>
      <c r="BB15" s="3" t="s">
        <v>41</v>
      </c>
      <c r="BC15" s="3" t="s">
        <v>42</v>
      </c>
      <c r="BD15" s="3" t="s">
        <v>43</v>
      </c>
      <c r="BE15" s="3" t="s">
        <v>44</v>
      </c>
      <c r="BF15" s="3" t="s">
        <v>45</v>
      </c>
      <c r="BG15" s="3" t="s">
        <v>46</v>
      </c>
      <c r="BH15" s="3" t="s">
        <v>47</v>
      </c>
      <c r="BI15" s="3" t="s">
        <v>48</v>
      </c>
      <c r="BJ15" s="3" t="s">
        <v>49</v>
      </c>
      <c r="BK15" s="3" t="s">
        <v>102</v>
      </c>
      <c r="BL15" s="3" t="s">
        <v>103</v>
      </c>
      <c r="BM15" s="3" t="s">
        <v>104</v>
      </c>
      <c r="BN15" s="3" t="s">
        <v>105</v>
      </c>
      <c r="BO15" s="3" t="s">
        <v>106</v>
      </c>
      <c r="BP15" s="3" t="s">
        <v>107</v>
      </c>
      <c r="BQ15" s="3" t="s">
        <v>108</v>
      </c>
      <c r="BR15" s="3" t="s">
        <v>109</v>
      </c>
      <c r="BS15" s="3" t="s">
        <v>110</v>
      </c>
      <c r="BT15" s="3" t="s">
        <v>111</v>
      </c>
      <c r="BU15" s="3" t="s">
        <v>112</v>
      </c>
    </row>
    <row r="16" spans="1:73" x14ac:dyDescent="0.35">
      <c r="A16" s="2" t="s">
        <v>96</v>
      </c>
      <c r="B16" s="2">
        <v>0.1</v>
      </c>
      <c r="C16" s="2">
        <v>0.5</v>
      </c>
      <c r="D16" s="8" t="s">
        <v>88</v>
      </c>
      <c r="G16" s="2">
        <v>2</v>
      </c>
      <c r="H16" s="2">
        <f>Sheet1!$I$19</f>
        <v>1.9898696280000001</v>
      </c>
      <c r="I16" s="2">
        <v>1</v>
      </c>
      <c r="J16" s="2">
        <v>3</v>
      </c>
      <c r="K16" s="2" t="s">
        <v>97</v>
      </c>
    </row>
    <row r="17" spans="1:11" x14ac:dyDescent="0.35">
      <c r="A17" s="2" t="s">
        <v>84</v>
      </c>
      <c r="H17" s="2">
        <f>Sheet1!$I$17:$I$18</f>
        <v>371</v>
      </c>
      <c r="I17" s="2">
        <v>0</v>
      </c>
      <c r="J17" s="2">
        <v>500</v>
      </c>
      <c r="K17" s="2" t="s">
        <v>98</v>
      </c>
    </row>
    <row r="18" spans="1:11" x14ac:dyDescent="0.35">
      <c r="A18" s="2" t="s">
        <v>85</v>
      </c>
    </row>
    <row r="19" spans="1:11" x14ac:dyDescent="0.35">
      <c r="A19" s="2" t="s">
        <v>86</v>
      </c>
    </row>
    <row r="20" spans="1:11" x14ac:dyDescent="0.35">
      <c r="A20" s="2" t="s">
        <v>87</v>
      </c>
    </row>
    <row r="21" spans="1:11" x14ac:dyDescent="0.35">
      <c r="A21" s="2" t="s">
        <v>89</v>
      </c>
    </row>
    <row r="22" spans="1:11" x14ac:dyDescent="0.35">
      <c r="A22" s="2" t="s">
        <v>90</v>
      </c>
    </row>
    <row r="23" spans="1:11" x14ac:dyDescent="0.35">
      <c r="A23" s="2" t="s">
        <v>91</v>
      </c>
    </row>
    <row r="24" spans="1:11" x14ac:dyDescent="0.35">
      <c r="A24" s="2" t="s">
        <v>92</v>
      </c>
    </row>
    <row r="25" spans="1:11" x14ac:dyDescent="0.35">
      <c r="A25" s="2" t="s">
        <v>93</v>
      </c>
    </row>
    <row r="26" spans="1:11" x14ac:dyDescent="0.35">
      <c r="A26" s="2" t="s">
        <v>94</v>
      </c>
    </row>
    <row r="27" spans="1:11" x14ac:dyDescent="0.35">
      <c r="A27" s="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18</vt:i4>
      </vt:variant>
    </vt:vector>
  </HeadingPairs>
  <TitlesOfParts>
    <vt:vector size="22" baseType="lpstr">
      <vt:lpstr>Sheet1</vt:lpstr>
      <vt:lpstr>Sheet2</vt:lpstr>
      <vt:lpstr>Sheet3</vt:lpstr>
      <vt:lpstr>ro_HiddenInfo</vt:lpstr>
      <vt:lpstr>amt_available</vt:lpstr>
      <vt:lpstr>amttobuy</vt:lpstr>
      <vt:lpstr>cost</vt:lpstr>
      <vt:lpstr>cutoff</vt:lpstr>
      <vt:lpstr>demandrest</vt:lpstr>
      <vt:lpstr>demandweeks1_4</vt:lpstr>
      <vt:lpstr>fixedreorder_cost</vt:lpstr>
      <vt:lpstr>multiplierorderup</vt:lpstr>
      <vt:lpstr>ordernow</vt:lpstr>
      <vt:lpstr>price</vt:lpstr>
      <vt:lpstr>profit</vt:lpstr>
      <vt:lpstr>reordercost</vt:lpstr>
      <vt:lpstr>revenue</vt:lpstr>
      <vt:lpstr>totalcost</vt:lpstr>
      <vt:lpstr>unitcostlater</vt:lpstr>
      <vt:lpstr>unitcostnow</vt:lpstr>
      <vt:lpstr>units_sold</vt:lpstr>
      <vt:lpstr>unitssold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</dc:creator>
  <cp:lastModifiedBy>Owner</cp:lastModifiedBy>
  <dcterms:created xsi:type="dcterms:W3CDTF">2010-11-13T20:56:52Z</dcterms:created>
  <dcterms:modified xsi:type="dcterms:W3CDTF">2017-05-24T13:40:46Z</dcterms:modified>
</cp:coreProperties>
</file>