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  <sheet name="ro_HiddenInfo" sheetId="2" state="hidden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OptimizationAdjustableCellAddresses" hidden="1">ro_HiddenInfo!$H$16</definedName>
    <definedName name="Pal_Workbook_GUID" hidden="1">"MTMNRF1BZ4UZPI8VMIQCB61B"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"$L$34"</definedName>
    <definedName name="RiskSelectedNameCell1" hidden="1">"$F$34"</definedName>
    <definedName name="RiskSelectedNameCell2" hidden="1">"$L$33"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45" i="1"/>
  <c r="I45" i="1"/>
  <c r="J45" i="1"/>
  <c r="G45" i="1"/>
  <c r="K30" i="1"/>
  <c r="H39" i="1"/>
  <c r="I39" i="1"/>
  <c r="J39" i="1"/>
  <c r="G39" i="1"/>
  <c r="H35" i="1"/>
  <c r="H42" i="1" s="1"/>
  <c r="H43" i="1" s="1"/>
  <c r="I35" i="1"/>
  <c r="I42" i="1" s="1"/>
  <c r="I43" i="1" s="1"/>
  <c r="J35" i="1"/>
  <c r="J42" i="1" s="1"/>
  <c r="J43" i="1" s="1"/>
  <c r="G35" i="1"/>
  <c r="G42" i="1" s="1"/>
  <c r="G43" i="1" s="1"/>
  <c r="I44" i="1" l="1"/>
  <c r="I46" i="1" s="1"/>
  <c r="J44" i="1"/>
  <c r="J46" i="1" s="1"/>
  <c r="H44" i="1"/>
  <c r="H46" i="1" s="1"/>
  <c r="G44" i="1"/>
  <c r="G46" i="1" s="1"/>
  <c r="L34" i="1" l="1"/>
  <c r="L37" i="1"/>
  <c r="B1" i="2" l="1"/>
</calcChain>
</file>

<file path=xl/sharedStrings.xml><?xml version="1.0" encoding="utf-8"?>
<sst xmlns="http://schemas.openxmlformats.org/spreadsheetml/2006/main" count="148" uniqueCount="142">
  <si>
    <t>Bran</t>
  </si>
  <si>
    <t>Oats</t>
  </si>
  <si>
    <t>Mean</t>
  </si>
  <si>
    <t>Low</t>
  </si>
  <si>
    <t>Most likely</t>
  </si>
  <si>
    <t>High</t>
  </si>
  <si>
    <t>Actual demand</t>
  </si>
  <si>
    <t>Cost</t>
  </si>
  <si>
    <t>Hat 1</t>
  </si>
  <si>
    <t>Hat 2</t>
  </si>
  <si>
    <t>Hat 3</t>
  </si>
  <si>
    <t>Hat 4</t>
  </si>
  <si>
    <t>Discounted Price</t>
  </si>
  <si>
    <t>Full Price</t>
  </si>
  <si>
    <t>Fraction leftover sold</t>
  </si>
  <si>
    <t>Ordered</t>
  </si>
  <si>
    <t>Sum</t>
  </si>
  <si>
    <t>Sold full</t>
  </si>
  <si>
    <t>Leftover</t>
  </si>
  <si>
    <t>Sold discount</t>
  </si>
  <si>
    <t>Order cost</t>
  </si>
  <si>
    <t>Profit</t>
  </si>
  <si>
    <t>Total Profit</t>
  </si>
  <si>
    <t>Mean Profit</t>
  </si>
  <si>
    <t>UNUSED</t>
  </si>
  <si>
    <t>Method + #Operators(Legacy)</t>
  </si>
  <si>
    <t>Mutation Rate (Legacy)</t>
  </si>
  <si>
    <t>Crossover Rate (Legacy)</t>
  </si>
  <si>
    <t>Description</t>
  </si>
  <si>
    <t># Time Blocks/All Groups Must Be Present</t>
  </si>
  <si>
    <t>Constraint Range</t>
  </si>
  <si>
    <t>#Ranges</t>
  </si>
  <si>
    <t>Adj. Range</t>
  </si>
  <si>
    <t>Min Val or Range</t>
  </si>
  <si>
    <t>Max Val Or Range</t>
  </si>
  <si>
    <t>Flags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</si>
  <si>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</si>
  <si>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</si>
  <si>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</si>
  <si>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</si>
  <si>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</si>
  <si>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</si>
  <si>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</si>
  <si>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</si>
  <si>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</si>
  <si>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</si>
  <si>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</si>
  <si>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</si>
  <si>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Precision (added 6.0)</t>
  </si>
  <si>
    <t>RO Auto Eval Time (added 6.0)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</si>
  <si>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</si>
  <si>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</si>
  <si>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</si>
  <si>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</si>
  <si>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</si>
  <si>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</si>
  <si>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</si>
  <si>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</si>
  <si>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</si>
  <si>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Formula Conversion Cell (not used in v5)</t>
  </si>
  <si>
    <t>Number Formatting Cell (introduced in v5)</t>
  </si>
  <si>
    <t>Out Stats</t>
  </si>
  <si>
    <t>Std. Dev.</t>
  </si>
  <si>
    <t>Min</t>
  </si>
  <si>
    <t>Max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</si>
  <si>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</si>
  <si>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</si>
  <si>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</si>
  <si>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</si>
  <si>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</si>
  <si>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</si>
  <si>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</si>
  <si>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</si>
  <si>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Genetic Algorithm - Discrete Variable Warning Shown</t>
  </si>
  <si>
    <t>ColorOptimizationCells Called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</si>
  <si>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</si>
  <si>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</si>
  <si>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</si>
  <si>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</si>
  <si>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</si>
  <si>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</si>
  <si>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</si>
  <si>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</si>
  <si>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</si>
  <si>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</si>
  <si>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</si>
  <si>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</si>
  <si>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</si>
  <si>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</si>
  <si>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</si>
  <si>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</si>
  <si>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</si>
  <si>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</si>
  <si>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</si>
  <si>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</si>
  <si>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</si>
  <si>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</si>
  <si>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</si>
  <si>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</si>
  <si>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</si>
  <si>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</si>
  <si>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</si>
  <si>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</si>
  <si>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</si>
  <si>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</si>
  <si>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</si>
  <si>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</si>
  <si>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</si>
  <si>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</si>
  <si>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</si>
  <si>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</si>
  <si>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MACROS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</si>
  <si>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</si>
  <si>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</si>
  <si>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</si>
  <si>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</si>
  <si>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</si>
  <si>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</si>
  <si>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</si>
  <si>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</si>
  <si>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</si>
  <si>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</si>
  <si>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</si>
  <si>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</si>
  <si>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</si>
  <si>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1,1,1,1,1,1,1,1,1,1,1</t>
  </si>
  <si>
    <t>7.5.0</t>
  </si>
  <si>
    <t>1.0.0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</si>
  <si>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</si>
  <si>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</si>
  <si>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</si>
  <si>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</si>
  <si>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</si>
  <si>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</si>
  <si>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</si>
  <si>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</si>
  <si>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</si>
  <si>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</si>
  <si>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</si>
  <si>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BUDGET_x0001_11</t>
  </si>
  <si>
    <t/>
  </si>
  <si>
    <t>True,False,False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</si>
</sst>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quotePrefix="1" applyFill="1" applyAlignment="1">
      <alignment horizontal="left"/>
    </xf>
    <xf numFmtId="44" fontId="0" fillId="4" borderId="0" xfId="0" applyNumberFormat="1" applyFill="1" applyAlignment="1">
      <alignment horizontal="left"/>
    </xf>
    <xf numFmtId="0" fontId="0" fillId="0" borderId="0" xfId="0" quotePrefix="1" applyAlignment="1">
      <alignment horizontal="left"/>
    </xf>
    <xf numFmtId="44" fontId="0" fillId="3" borderId="0" xfId="0" applyNumberFormat="1" applyFill="1" applyAlignment="1">
      <alignment horizontal="left"/>
    </xf>
    <xf numFmtId="0" fontId="2" fillId="0" borderId="0" xfId="0" applyFont="1"/>
    <xf numFmtId="0" fontId="2" fillId="2" borderId="0" xfId="0" applyFont="1" applyFill="1"/>
    <xf numFmtId="44" fontId="2" fillId="0" borderId="0" xfId="0" applyNumberFormat="1" applyFont="1"/>
    <xf numFmtId="164" fontId="2" fillId="0" borderId="0" xfId="0" applyNumberFormat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L46"/>
  <sheetViews>
    <sheetView tabSelected="1" topLeftCell="A27" workbookViewId="0">
      <selection activeCell="C44" sqref="C44"/>
    </sheetView>
  </sheetViews>
  <sheetFormatPr defaultRowHeight="14.5" x14ac:dyDescent="0.35"/>
  <cols>
    <col min="1" max="5" width="8.7265625" style="10"/>
    <col min="6" max="6" width="22.81640625" style="10" customWidth="1"/>
    <col min="7" max="10" width="10.08984375" style="10" bestFit="1" customWidth="1"/>
    <col min="11" max="11" width="8.7265625" style="10"/>
    <col min="12" max="12" width="10.08984375" style="10" bestFit="1" customWidth="1"/>
    <col min="13" max="16384" width="8.7265625" style="10"/>
  </cols>
  <sheetData>
    <row r="5" spans="7:8" x14ac:dyDescent="0.35">
      <c r="G5" s="10" t="s">
        <v>0</v>
      </c>
      <c r="H5" s="10" t="s">
        <v>1</v>
      </c>
    </row>
    <row r="29" spans="6:11" x14ac:dyDescent="0.35">
      <c r="K29" s="10" t="s">
        <v>16</v>
      </c>
    </row>
    <row r="30" spans="6:11" x14ac:dyDescent="0.35">
      <c r="F30" s="10" t="s">
        <v>15</v>
      </c>
      <c r="G30" s="11">
        <v>260</v>
      </c>
      <c r="H30" s="11">
        <v>274</v>
      </c>
      <c r="I30" s="11">
        <v>220</v>
      </c>
      <c r="J30" s="11">
        <v>246</v>
      </c>
      <c r="K30" s="10">
        <f>SUM(G30:J30)</f>
        <v>1000</v>
      </c>
    </row>
    <row r="31" spans="6:11" x14ac:dyDescent="0.35">
      <c r="G31" s="10" t="s">
        <v>8</v>
      </c>
      <c r="H31" s="10" t="s">
        <v>9</v>
      </c>
      <c r="I31" s="10" t="s">
        <v>10</v>
      </c>
      <c r="J31" s="10" t="s">
        <v>11</v>
      </c>
    </row>
    <row r="32" spans="6:11" x14ac:dyDescent="0.35">
      <c r="F32" s="10" t="s">
        <v>3</v>
      </c>
      <c r="G32" s="10">
        <v>230</v>
      </c>
      <c r="H32" s="10">
        <v>250</v>
      </c>
      <c r="I32" s="10">
        <v>190</v>
      </c>
      <c r="J32" s="10">
        <v>200</v>
      </c>
    </row>
    <row r="33" spans="6:12" x14ac:dyDescent="0.35">
      <c r="F33" s="10" t="s">
        <v>4</v>
      </c>
      <c r="G33" s="10">
        <v>280</v>
      </c>
      <c r="H33" s="10">
        <v>270</v>
      </c>
      <c r="I33" s="10">
        <v>240</v>
      </c>
      <c r="J33" s="10">
        <v>250</v>
      </c>
      <c r="L33" s="10" t="s">
        <v>22</v>
      </c>
    </row>
    <row r="34" spans="6:12" x14ac:dyDescent="0.35">
      <c r="F34" s="10" t="s">
        <v>5</v>
      </c>
      <c r="G34" s="10">
        <v>310</v>
      </c>
      <c r="H34" s="10">
        <v>350</v>
      </c>
      <c r="I34" s="10">
        <v>260</v>
      </c>
      <c r="J34" s="10">
        <v>320</v>
      </c>
      <c r="L34" s="12">
        <f ca="1">SUM(G46:J46)+_xll.RiskOutput()</f>
        <v>7095</v>
      </c>
    </row>
    <row r="35" spans="6:12" x14ac:dyDescent="0.35">
      <c r="F35" s="10" t="s">
        <v>6</v>
      </c>
      <c r="G35" s="10">
        <f ca="1">ROUND(_xll.RiskTriang(G32,G33,G34),0)</f>
        <v>256</v>
      </c>
      <c r="H35" s="10">
        <f ca="1">ROUND(_xll.RiskTriang(H32,H33,H34),0)</f>
        <v>299</v>
      </c>
      <c r="I35" s="10">
        <f ca="1">ROUND(_xll.RiskTriang(I32,I33,I34),0)</f>
        <v>240</v>
      </c>
      <c r="J35" s="10">
        <f ca="1">ROUND(_xll.RiskTriang(J32,J33,J34),0)</f>
        <v>229</v>
      </c>
    </row>
    <row r="36" spans="6:12" x14ac:dyDescent="0.35">
      <c r="F36" s="10" t="s">
        <v>7</v>
      </c>
      <c r="G36" s="13">
        <v>9</v>
      </c>
      <c r="H36" s="13">
        <v>10</v>
      </c>
      <c r="I36" s="13">
        <v>11</v>
      </c>
      <c r="J36" s="13">
        <v>12</v>
      </c>
      <c r="L36" s="10" t="s">
        <v>23</v>
      </c>
    </row>
    <row r="37" spans="6:12" x14ac:dyDescent="0.35">
      <c r="F37" s="10" t="s">
        <v>13</v>
      </c>
      <c r="G37" s="13">
        <v>15</v>
      </c>
      <c r="H37" s="13">
        <v>17</v>
      </c>
      <c r="I37" s="13">
        <v>19</v>
      </c>
      <c r="J37" s="13">
        <v>21</v>
      </c>
      <c r="L37" s="10">
        <f ca="1">_xll.RiskMean(L34)</f>
        <v>7095</v>
      </c>
    </row>
    <row r="38" spans="6:12" x14ac:dyDescent="0.35">
      <c r="F38" s="10" t="s">
        <v>12</v>
      </c>
      <c r="G38" s="13">
        <v>6</v>
      </c>
      <c r="H38" s="13">
        <v>7</v>
      </c>
      <c r="I38" s="13">
        <v>8</v>
      </c>
      <c r="J38" s="13">
        <v>9</v>
      </c>
    </row>
    <row r="39" spans="6:12" x14ac:dyDescent="0.35">
      <c r="F39" s="10" t="s">
        <v>14</v>
      </c>
      <c r="G39" s="10">
        <f ca="1">_xll.RiskUniform(G40,G41)</f>
        <v>0.16877263922891927</v>
      </c>
      <c r="H39" s="10">
        <f ca="1">_xll.RiskUniform(H40,H41)</f>
        <v>0.31868345260264669</v>
      </c>
      <c r="I39" s="10">
        <f ca="1">_xll.RiskUniform(I40,I41)</f>
        <v>0.10182453903514532</v>
      </c>
      <c r="J39" s="10">
        <f ca="1">_xll.RiskUniform(J40,J41)</f>
        <v>0.33084905782129043</v>
      </c>
    </row>
    <row r="40" spans="6:12" x14ac:dyDescent="0.35">
      <c r="F40" s="10" t="s">
        <v>3</v>
      </c>
      <c r="G40" s="10">
        <v>0.1</v>
      </c>
      <c r="H40" s="10">
        <v>0.2</v>
      </c>
      <c r="I40" s="10">
        <v>0</v>
      </c>
      <c r="J40" s="10">
        <v>0.3</v>
      </c>
    </row>
    <row r="41" spans="6:12" x14ac:dyDescent="0.35">
      <c r="F41" s="10" t="s">
        <v>5</v>
      </c>
      <c r="G41" s="10">
        <v>0.3</v>
      </c>
      <c r="H41" s="10">
        <v>0.6</v>
      </c>
      <c r="I41" s="10">
        <v>0.2</v>
      </c>
      <c r="J41" s="10">
        <v>0.7</v>
      </c>
    </row>
    <row r="42" spans="6:12" x14ac:dyDescent="0.35">
      <c r="F42" s="10" t="s">
        <v>17</v>
      </c>
      <c r="G42" s="10">
        <f ca="1">MIN(G30,G35)</f>
        <v>256</v>
      </c>
      <c r="H42" s="10">
        <f t="shared" ref="H42:J42" ca="1" si="0">MIN(H30,H35)</f>
        <v>274</v>
      </c>
      <c r="I42" s="10">
        <f t="shared" ca="1" si="0"/>
        <v>220</v>
      </c>
      <c r="J42" s="10">
        <f t="shared" ca="1" si="0"/>
        <v>229</v>
      </c>
    </row>
    <row r="43" spans="6:12" x14ac:dyDescent="0.35">
      <c r="F43" s="10" t="s">
        <v>18</v>
      </c>
      <c r="G43" s="10">
        <f ca="1">G30-G42</f>
        <v>4</v>
      </c>
      <c r="H43" s="10">
        <f t="shared" ref="H43:J43" ca="1" si="1">H30-H42</f>
        <v>0</v>
      </c>
      <c r="I43" s="10">
        <f t="shared" ca="1" si="1"/>
        <v>0</v>
      </c>
      <c r="J43" s="10">
        <f t="shared" ca="1" si="1"/>
        <v>17</v>
      </c>
    </row>
    <row r="44" spans="6:12" x14ac:dyDescent="0.35">
      <c r="F44" s="10" t="s">
        <v>19</v>
      </c>
      <c r="G44" s="10">
        <f ca="1">ROUND(G39*G43,0)</f>
        <v>1</v>
      </c>
      <c r="H44" s="10">
        <f t="shared" ref="H44:J44" ca="1" si="2">ROUND(H39*H43,0)</f>
        <v>0</v>
      </c>
      <c r="I44" s="10">
        <f t="shared" ca="1" si="2"/>
        <v>0</v>
      </c>
      <c r="J44" s="10">
        <f t="shared" ca="1" si="2"/>
        <v>6</v>
      </c>
    </row>
    <row r="45" spans="6:12" x14ac:dyDescent="0.35">
      <c r="F45" s="10" t="s">
        <v>20</v>
      </c>
      <c r="G45" s="14">
        <f>G30*G36</f>
        <v>2340</v>
      </c>
      <c r="H45" s="14">
        <f t="shared" ref="H45:J45" si="3">H30*H36</f>
        <v>2740</v>
      </c>
      <c r="I45" s="14">
        <f t="shared" si="3"/>
        <v>2420</v>
      </c>
      <c r="J45" s="14">
        <f t="shared" si="3"/>
        <v>2952</v>
      </c>
    </row>
    <row r="46" spans="6:12" x14ac:dyDescent="0.35">
      <c r="F46" s="10" t="s">
        <v>21</v>
      </c>
      <c r="G46" s="14">
        <f ca="1">G42*G37+G38*G44-G45</f>
        <v>1506</v>
      </c>
      <c r="H46" s="14">
        <f t="shared" ref="H46:J46" ca="1" si="4">H42*H37+H38*H44-H45</f>
        <v>1918</v>
      </c>
      <c r="I46" s="14">
        <f t="shared" ca="1" si="4"/>
        <v>1760</v>
      </c>
      <c r="J46" s="14">
        <f t="shared" ca="1" si="4"/>
        <v>1911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workbookViewId="0"/>
  </sheetViews>
  <sheetFormatPr defaultColWidth="15.6328125" defaultRowHeight="14.5" x14ac:dyDescent="0.35"/>
  <cols>
    <col min="1" max="16384" width="15.6328125" style="1"/>
  </cols>
  <sheetData>
    <row r="1" spans="1:73" x14ac:dyDescent="0.35">
      <c r="A1" s="1" t="s">
        <v>77</v>
      </c>
      <c r="B1" s="7">
        <f ca="1">Sheet1!$L$34</f>
        <v>7095</v>
      </c>
      <c r="C1" s="5">
        <v>1</v>
      </c>
      <c r="D1" s="5">
        <v>0.5</v>
      </c>
      <c r="E1" s="3"/>
      <c r="F1" s="1" t="s">
        <v>111</v>
      </c>
      <c r="I1" s="1" t="s">
        <v>68</v>
      </c>
      <c r="J1" s="3">
        <v>3</v>
      </c>
      <c r="L1" s="1" t="s">
        <v>65</v>
      </c>
      <c r="M1" s="3" t="b">
        <v>1</v>
      </c>
      <c r="O1" s="1" t="s">
        <v>61</v>
      </c>
      <c r="Y1" s="1" t="s">
        <v>79</v>
      </c>
      <c r="AA1" s="1" t="s">
        <v>119</v>
      </c>
      <c r="AD1" s="1" t="s">
        <v>94</v>
      </c>
    </row>
    <row r="2" spans="1:73" x14ac:dyDescent="0.35">
      <c r="A2" s="1" t="s">
        <v>78</v>
      </c>
      <c r="B2" s="4">
        <v>2</v>
      </c>
      <c r="C2" s="4">
        <v>0</v>
      </c>
      <c r="F2" s="1" t="s">
        <v>112</v>
      </c>
      <c r="G2" s="4" t="b">
        <v>0</v>
      </c>
      <c r="H2" s="4"/>
      <c r="I2" s="1" t="s">
        <v>59</v>
      </c>
      <c r="J2" s="3"/>
      <c r="L2" s="1" t="s">
        <v>105</v>
      </c>
      <c r="M2" s="5">
        <v>1000</v>
      </c>
      <c r="O2" s="1" t="s">
        <v>2</v>
      </c>
      <c r="P2" s="3"/>
      <c r="R2" s="1" t="s">
        <v>69</v>
      </c>
      <c r="S2" s="6" t="s">
        <v>126</v>
      </c>
      <c r="U2" s="1" t="s">
        <v>75</v>
      </c>
      <c r="V2" s="3"/>
      <c r="X2" s="1" t="s">
        <v>80</v>
      </c>
      <c r="Y2" s="4">
        <v>0</v>
      </c>
      <c r="AA2" s="1" t="s">
        <v>120</v>
      </c>
      <c r="AB2" s="4">
        <v>0</v>
      </c>
      <c r="AD2" s="1" t="s">
        <v>95</v>
      </c>
      <c r="AE2" s="4" t="b">
        <v>1</v>
      </c>
    </row>
    <row r="3" spans="1:73" x14ac:dyDescent="0.35">
      <c r="A3" s="1" t="s">
        <v>90</v>
      </c>
      <c r="B3" s="4" t="b">
        <v>1</v>
      </c>
      <c r="C3" s="4">
        <v>1000</v>
      </c>
      <c r="F3" s="1" t="s">
        <v>113</v>
      </c>
      <c r="G3" s="4" t="b">
        <v>0</v>
      </c>
      <c r="H3" s="4"/>
      <c r="I3" s="1" t="s">
        <v>60</v>
      </c>
      <c r="J3" s="9">
        <v>7252.32</v>
      </c>
      <c r="L3" s="1" t="s">
        <v>104</v>
      </c>
      <c r="M3" s="5">
        <v>1</v>
      </c>
      <c r="N3" s="5">
        <v>0</v>
      </c>
      <c r="O3" s="1" t="s">
        <v>62</v>
      </c>
      <c r="P3" s="3"/>
      <c r="R3" s="1" t="s">
        <v>70</v>
      </c>
      <c r="S3" s="6" t="s">
        <v>127</v>
      </c>
      <c r="U3" s="1" t="s">
        <v>76</v>
      </c>
      <c r="V3" s="3"/>
      <c r="X3" s="1" t="s">
        <v>81</v>
      </c>
      <c r="Y3" s="4">
        <v>0.1</v>
      </c>
      <c r="AA3" s="1" t="s">
        <v>121</v>
      </c>
      <c r="AB3" s="3"/>
      <c r="AD3" s="1" t="s">
        <v>96</v>
      </c>
      <c r="AE3" s="4">
        <v>250</v>
      </c>
    </row>
    <row r="4" spans="1:73" x14ac:dyDescent="0.35">
      <c r="A4" s="1" t="s">
        <v>92</v>
      </c>
      <c r="B4" s="4" t="b">
        <v>0</v>
      </c>
      <c r="C4" s="4">
        <v>5</v>
      </c>
      <c r="D4" s="4">
        <v>2</v>
      </c>
      <c r="F4" s="1" t="s">
        <v>114</v>
      </c>
      <c r="G4" s="4" t="b">
        <v>0</v>
      </c>
      <c r="H4" s="4"/>
      <c r="L4" s="1" t="s">
        <v>87</v>
      </c>
      <c r="M4" s="5" t="b">
        <v>1</v>
      </c>
      <c r="O4" s="1" t="s">
        <v>63</v>
      </c>
      <c r="P4" s="3"/>
      <c r="R4" s="1" t="s">
        <v>71</v>
      </c>
      <c r="S4" s="6" t="s">
        <v>127</v>
      </c>
      <c r="X4" s="1" t="s">
        <v>82</v>
      </c>
      <c r="Y4" s="4">
        <v>0.5</v>
      </c>
      <c r="AA4" s="1" t="s">
        <v>122</v>
      </c>
      <c r="AB4" s="3"/>
      <c r="AD4" s="1" t="s">
        <v>97</v>
      </c>
      <c r="AE4" s="4" t="b">
        <v>0</v>
      </c>
    </row>
    <row r="5" spans="1:73" x14ac:dyDescent="0.35">
      <c r="A5" s="1" t="s">
        <v>93</v>
      </c>
      <c r="B5" s="4" t="b">
        <v>0</v>
      </c>
      <c r="C5" s="4">
        <v>100</v>
      </c>
      <c r="D5" s="4">
        <v>0.01</v>
      </c>
      <c r="E5" s="4" t="b">
        <v>1</v>
      </c>
      <c r="F5" s="1" t="s">
        <v>115</v>
      </c>
      <c r="G5" s="4" t="b">
        <v>0</v>
      </c>
      <c r="H5" s="4"/>
      <c r="L5" s="1" t="s">
        <v>88</v>
      </c>
      <c r="M5" s="5">
        <v>3</v>
      </c>
      <c r="O5" s="1" t="s">
        <v>64</v>
      </c>
      <c r="P5" s="3"/>
      <c r="R5" s="1" t="s">
        <v>72</v>
      </c>
      <c r="S5" s="6" t="s">
        <v>126</v>
      </c>
      <c r="X5" s="1" t="s">
        <v>83</v>
      </c>
      <c r="Y5" s="4" t="s">
        <v>125</v>
      </c>
      <c r="AA5" s="1" t="s">
        <v>123</v>
      </c>
      <c r="AB5" s="3"/>
      <c r="AD5" s="1" t="s">
        <v>98</v>
      </c>
      <c r="AE5" s="4">
        <v>15</v>
      </c>
    </row>
    <row r="6" spans="1:73" x14ac:dyDescent="0.35">
      <c r="A6" s="1" t="s">
        <v>91</v>
      </c>
      <c r="B6" s="4" t="b">
        <v>0</v>
      </c>
      <c r="C6" s="4"/>
      <c r="F6" s="1" t="s">
        <v>116</v>
      </c>
      <c r="G6" s="4" t="b">
        <v>0</v>
      </c>
      <c r="H6" s="4"/>
      <c r="L6" s="1" t="s">
        <v>117</v>
      </c>
      <c r="M6" s="5" t="b">
        <v>0</v>
      </c>
      <c r="N6" s="5"/>
      <c r="R6" s="1" t="s">
        <v>73</v>
      </c>
      <c r="S6" s="3"/>
      <c r="X6" s="1" t="s">
        <v>84</v>
      </c>
      <c r="Y6" s="5" t="b">
        <v>1</v>
      </c>
      <c r="AA6" s="1" t="s">
        <v>124</v>
      </c>
      <c r="AB6" s="3"/>
      <c r="AD6" s="1" t="s">
        <v>99</v>
      </c>
      <c r="AE6" s="4">
        <v>2</v>
      </c>
    </row>
    <row r="7" spans="1:73" x14ac:dyDescent="0.35">
      <c r="A7" s="1" t="s">
        <v>85</v>
      </c>
      <c r="B7" s="4">
        <v>50</v>
      </c>
      <c r="L7" s="1" t="s">
        <v>118</v>
      </c>
      <c r="M7" s="5" t="b">
        <v>0</v>
      </c>
      <c r="N7" s="5"/>
      <c r="R7" s="1" t="s">
        <v>74</v>
      </c>
      <c r="S7" s="3" t="b">
        <v>1</v>
      </c>
      <c r="AD7" s="1" t="s">
        <v>100</v>
      </c>
      <c r="AE7" s="4" t="b">
        <v>0</v>
      </c>
    </row>
    <row r="8" spans="1:73" x14ac:dyDescent="0.35">
      <c r="A8" s="1" t="s">
        <v>24</v>
      </c>
      <c r="B8" s="1" t="s">
        <v>24</v>
      </c>
      <c r="F8" s="1" t="s">
        <v>86</v>
      </c>
      <c r="G8" s="4" t="b">
        <v>1</v>
      </c>
      <c r="H8" s="4">
        <v>1</v>
      </c>
      <c r="AD8" s="1" t="s">
        <v>101</v>
      </c>
      <c r="AE8" s="4">
        <v>100</v>
      </c>
    </row>
    <row r="9" spans="1:73" x14ac:dyDescent="0.35">
      <c r="A9" s="1" t="s">
        <v>110</v>
      </c>
      <c r="B9" s="4">
        <v>3</v>
      </c>
      <c r="F9" s="1" t="s">
        <v>107</v>
      </c>
      <c r="G9" s="4" t="b">
        <v>0</v>
      </c>
      <c r="AD9" s="1" t="s">
        <v>102</v>
      </c>
      <c r="AE9" s="4">
        <v>0.01</v>
      </c>
    </row>
    <row r="10" spans="1:73" x14ac:dyDescent="0.35">
      <c r="A10" s="1" t="s">
        <v>89</v>
      </c>
      <c r="B10" s="4" t="b">
        <v>0</v>
      </c>
      <c r="AD10" s="1" t="s">
        <v>103</v>
      </c>
      <c r="AE10" s="4" t="b">
        <v>1</v>
      </c>
    </row>
    <row r="11" spans="1:73" x14ac:dyDescent="0.35">
      <c r="A11" s="1" t="s">
        <v>106</v>
      </c>
      <c r="B11" s="4" t="b">
        <v>1</v>
      </c>
    </row>
    <row r="12" spans="1:73" x14ac:dyDescent="0.35">
      <c r="A12" s="1" t="s">
        <v>109</v>
      </c>
      <c r="B12" s="4" t="b">
        <v>0</v>
      </c>
      <c r="F12" s="1" t="s">
        <v>108</v>
      </c>
      <c r="G12" s="4">
        <v>2</v>
      </c>
    </row>
    <row r="14" spans="1:73" ht="15" thickBot="1" x14ac:dyDescent="0.4">
      <c r="A14" s="1" t="s">
        <v>66</v>
      </c>
      <c r="B14" s="3">
        <v>1</v>
      </c>
      <c r="AX14" s="1" t="s">
        <v>67</v>
      </c>
      <c r="AY14" s="3">
        <v>0</v>
      </c>
    </row>
    <row r="15" spans="1:73" s="2" customFormat="1" ht="15" thickTop="1" x14ac:dyDescent="0.35">
      <c r="A15" s="2" t="s">
        <v>25</v>
      </c>
      <c r="B15" s="2" t="s">
        <v>26</v>
      </c>
      <c r="C15" s="2" t="s">
        <v>27</v>
      </c>
      <c r="D15" s="2" t="s">
        <v>28</v>
      </c>
      <c r="E15" s="2" t="s">
        <v>29</v>
      </c>
      <c r="F15" s="2" t="s">
        <v>30</v>
      </c>
      <c r="G15" s="2" t="s">
        <v>31</v>
      </c>
      <c r="H15" s="2" t="s">
        <v>32</v>
      </c>
      <c r="I15" s="2" t="s">
        <v>33</v>
      </c>
      <c r="J15" s="2" t="s">
        <v>34</v>
      </c>
      <c r="K15" s="2" t="s">
        <v>35</v>
      </c>
      <c r="AX15" s="2" t="s">
        <v>36</v>
      </c>
      <c r="AY15" s="2" t="s">
        <v>37</v>
      </c>
      <c r="AZ15" s="2" t="s">
        <v>38</v>
      </c>
      <c r="BA15" s="2" t="s">
        <v>28</v>
      </c>
      <c r="BB15" s="2" t="s">
        <v>39</v>
      </c>
      <c r="BC15" s="2" t="s">
        <v>40</v>
      </c>
      <c r="BD15" s="2" t="s">
        <v>41</v>
      </c>
      <c r="BE15" s="2" t="s">
        <v>42</v>
      </c>
      <c r="BF15" s="2" t="s">
        <v>43</v>
      </c>
      <c r="BG15" s="2" t="s">
        <v>44</v>
      </c>
      <c r="BH15" s="2" t="s">
        <v>45</v>
      </c>
      <c r="BI15" s="2" t="s">
        <v>46</v>
      </c>
      <c r="BJ15" s="2" t="s">
        <v>47</v>
      </c>
      <c r="BK15" s="2" t="s">
        <v>48</v>
      </c>
      <c r="BL15" s="2" t="s">
        <v>49</v>
      </c>
      <c r="BM15" s="2" t="s">
        <v>50</v>
      </c>
      <c r="BN15" s="2" t="s">
        <v>51</v>
      </c>
      <c r="BO15" s="2" t="s">
        <v>52</v>
      </c>
      <c r="BP15" s="2" t="s">
        <v>53</v>
      </c>
      <c r="BQ15" s="2" t="s">
        <v>54</v>
      </c>
      <c r="BR15" s="2" t="s">
        <v>55</v>
      </c>
      <c r="BS15" s="2" t="s">
        <v>56</v>
      </c>
      <c r="BT15" s="2" t="s">
        <v>57</v>
      </c>
      <c r="BU15" s="2" t="s">
        <v>58</v>
      </c>
    </row>
    <row r="16" spans="1:73" x14ac:dyDescent="0.35">
      <c r="A16" s="1" t="s">
        <v>139</v>
      </c>
      <c r="B16" s="1">
        <v>0.1</v>
      </c>
      <c r="C16" s="1">
        <v>0.5</v>
      </c>
      <c r="D16" s="8" t="s">
        <v>140</v>
      </c>
      <c r="G16" s="1">
        <v>1</v>
      </c>
      <c r="H16" s="1">
        <f>Sheet1!$G$30:$J$30</f>
        <v>274</v>
      </c>
      <c r="I16" s="1">
        <v>0</v>
      </c>
      <c r="J16" s="1">
        <v>500</v>
      </c>
      <c r="K16" s="1" t="s">
        <v>141</v>
      </c>
      <c r="L16" s="1">
        <v>0</v>
      </c>
      <c r="M16" s="1" t="b">
        <v>0</v>
      </c>
    </row>
    <row r="17" spans="1:1" x14ac:dyDescent="0.35">
      <c r="A17" s="1" t="s">
        <v>128</v>
      </c>
    </row>
    <row r="18" spans="1:1" x14ac:dyDescent="0.35">
      <c r="A18" s="1" t="s">
        <v>129</v>
      </c>
    </row>
    <row r="19" spans="1:1" x14ac:dyDescent="0.35">
      <c r="A19" s="1" t="s">
        <v>130</v>
      </c>
    </row>
    <row r="20" spans="1:1" x14ac:dyDescent="0.35">
      <c r="A20" s="1" t="s">
        <v>131</v>
      </c>
    </row>
    <row r="21" spans="1:1" x14ac:dyDescent="0.35">
      <c r="A21" s="1" t="s">
        <v>132</v>
      </c>
    </row>
    <row r="22" spans="1:1" x14ac:dyDescent="0.35">
      <c r="A22" s="1" t="s">
        <v>133</v>
      </c>
    </row>
    <row r="23" spans="1:1" x14ac:dyDescent="0.35">
      <c r="A23" s="1" t="s">
        <v>134</v>
      </c>
    </row>
    <row r="24" spans="1:1" x14ac:dyDescent="0.35">
      <c r="A24" s="1" t="s">
        <v>135</v>
      </c>
    </row>
    <row r="25" spans="1:1" x14ac:dyDescent="0.35">
      <c r="A25" s="1" t="s">
        <v>136</v>
      </c>
    </row>
    <row r="26" spans="1:1" x14ac:dyDescent="0.35">
      <c r="A26" s="1" t="s">
        <v>137</v>
      </c>
    </row>
    <row r="27" spans="1:1" x14ac:dyDescent="0.35">
      <c r="A27" s="1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ro_HiddenInfo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2017-05-16T15:18:58Z</dcterms:created>
  <dcterms:modified xsi:type="dcterms:W3CDTF">2017-05-16T18:35:13Z</dcterms:modified>
</cp:coreProperties>
</file>