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480" yWindow="30" windowWidth="14360" windowHeight="749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">Sheet1!$L$8</definedName>
    <definedName name="B">Sheet1!$L$9</definedName>
    <definedName name="Buy_balls_and_trophies">Sheet1!$I$12</definedName>
    <definedName name="C_">Sheet1!$L$10</definedName>
    <definedName name="Catering">Sheet1!$I$13</definedName>
    <definedName name="Contact_seeded_players">Sheet1!$I$7</definedName>
    <definedName name="D">Sheet1!$L$11</definedName>
    <definedName name="E">Sheet1!$L$12</definedName>
    <definedName name="F">Sheet1!$L$13</definedName>
    <definedName name="G">Sheet1!$L$14</definedName>
    <definedName name="H">Sheet1!$L$15</definedName>
    <definedName name="I">Sheet1!$L$16</definedName>
    <definedName name="J">Sheet1!$L$17</definedName>
    <definedName name="Locate_Officials">Sheet1!$I$9</definedName>
    <definedName name="Negotiate_for_location">Sheet1!$I$6</definedName>
    <definedName name="Pal_Workbook_GUID" hidden="1">"E3MP4WUHBKSNWSUR1U2VD76J"</definedName>
    <definedName name="Plan_promotion">Sheet1!$I$8</definedName>
    <definedName name="Prepare_Location">Sheet1!$I$14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"$L$17"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Run_tournament">Sheet1!$I$15</definedName>
    <definedName name="Send_RSVPs">Sheet1!$I$10</definedName>
    <definedName name="Sign_player_contracts">Sheet1!$I$11</definedName>
  </definedNames>
  <calcPr calcId="171027"/>
</workbook>
</file>

<file path=xl/calcChain.xml><?xml version="1.0" encoding="utf-8"?>
<calcChain xmlns="http://schemas.openxmlformats.org/spreadsheetml/2006/main">
  <c r="B2" i="1" l="1"/>
  <c r="I7" i="1" s="1"/>
  <c r="L9" i="1" s="1"/>
  <c r="I6" i="1" l="1"/>
  <c r="L8" i="1" s="1"/>
  <c r="I10" i="1"/>
  <c r="I12" i="1"/>
  <c r="I14" i="1"/>
  <c r="I8" i="1"/>
  <c r="I9" i="1"/>
  <c r="I11" i="1"/>
  <c r="I13" i="1"/>
  <c r="I15" i="1"/>
  <c r="L10" i="1" l="1"/>
  <c r="L11" i="1" l="1"/>
  <c r="L14" i="1" s="1"/>
  <c r="L12" i="1"/>
  <c r="L13" i="1"/>
  <c r="L15" i="1" l="1"/>
  <c r="L17" i="1" s="1"/>
  <c r="L16" i="1"/>
  <c r="P15" i="1"/>
  <c r="P18" i="1"/>
  <c r="P8" i="1"/>
  <c r="P10" i="1"/>
  <c r="P12" i="1"/>
  <c r="P14" i="1"/>
  <c r="P9" i="1"/>
  <c r="P11" i="1"/>
  <c r="P13" i="1"/>
  <c r="P16" i="1"/>
  <c r="P17" i="1"/>
  <c r="Q17" i="1" l="1"/>
  <c r="Q16" i="1"/>
  <c r="Q13" i="1"/>
  <c r="Q11" i="1"/>
  <c r="Q9" i="1"/>
  <c r="Q14" i="1"/>
  <c r="Q12" i="1"/>
  <c r="Q10" i="1"/>
  <c r="Q8" i="1"/>
  <c r="S12" i="1"/>
  <c r="S8" i="1"/>
  <c r="S14" i="1"/>
  <c r="S10" i="1"/>
  <c r="S9" i="1"/>
  <c r="S13" i="1"/>
  <c r="S17" i="1"/>
  <c r="S16" i="1"/>
  <c r="S15" i="1"/>
  <c r="S11" i="1"/>
  <c r="Q15" i="1"/>
</calcChain>
</file>

<file path=xl/sharedStrings.xml><?xml version="1.0" encoding="utf-8"?>
<sst xmlns="http://schemas.openxmlformats.org/spreadsheetml/2006/main" count="88" uniqueCount="53">
  <si>
    <t>Activity</t>
  </si>
  <si>
    <t>Negotiate for location</t>
  </si>
  <si>
    <t>A</t>
  </si>
  <si>
    <t>B</t>
  </si>
  <si>
    <t>Contact seeded players</t>
  </si>
  <si>
    <t>Plan promotion</t>
  </si>
  <si>
    <t>Locate Officials</t>
  </si>
  <si>
    <t>Send RSVPs</t>
  </si>
  <si>
    <t>Sign player contracts</t>
  </si>
  <si>
    <t>Buy balls and trophies</t>
  </si>
  <si>
    <t>Catering</t>
  </si>
  <si>
    <t>Prepare Location</t>
  </si>
  <si>
    <t>Run tournament</t>
  </si>
  <si>
    <t>C</t>
  </si>
  <si>
    <t>D</t>
  </si>
  <si>
    <t>E</t>
  </si>
  <si>
    <t>F</t>
  </si>
  <si>
    <t>G</t>
  </si>
  <si>
    <t>H</t>
  </si>
  <si>
    <t>I</t>
  </si>
  <si>
    <t>J</t>
  </si>
  <si>
    <t>Predecessors</t>
  </si>
  <si>
    <t>B C</t>
  </si>
  <si>
    <t>E F</t>
  </si>
  <si>
    <t>E G</t>
  </si>
  <si>
    <t>H I</t>
  </si>
  <si>
    <t>Min</t>
  </si>
  <si>
    <t>Most Likely</t>
  </si>
  <si>
    <t>Max</t>
  </si>
  <si>
    <t>Duration</t>
  </si>
  <si>
    <t xml:space="preserve">Time </t>
  </si>
  <si>
    <t>simtable</t>
  </si>
  <si>
    <t>none</t>
  </si>
  <si>
    <t>Prob critical</t>
  </si>
  <si>
    <t>mean time +delta</t>
  </si>
  <si>
    <t>Tennistourney.xlsx</t>
  </si>
  <si>
    <t>Project Management.docx</t>
  </si>
  <si>
    <t>Use RISKPERT to model duration of activity</t>
  </si>
  <si>
    <t xml:space="preserve">does the project length increase </t>
  </si>
  <si>
    <t>by .01days</t>
  </si>
  <si>
    <t>Probability D is critical</t>
  </si>
  <si>
    <t>run 100 iterations</t>
  </si>
  <si>
    <t>suppose 60 times Project takes .01</t>
  </si>
  <si>
    <t>more days in Sim 4</t>
  </si>
  <si>
    <t>60 times we add .01 t olength of project</t>
  </si>
  <si>
    <t>40 times we add 0</t>
  </si>
  <si>
    <t>q11 would have 60(.01)/100</t>
  </si>
  <si>
    <t>added  and then divided by .01</t>
  </si>
  <si>
    <t>gets 60/100</t>
  </si>
  <si>
    <t>6% chance 23 days or more</t>
  </si>
  <si>
    <t>on average</t>
  </si>
  <si>
    <t>20.56 days</t>
  </si>
  <si>
    <t>Critical Activity: If activity takes .01 days longer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</si>
</sst>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</cellXfs>
  <cellStyles count="1">
    <cellStyle name="Normal" xfId="0" builtinId="0"/>
  </cellStyles>
  <dxfs count="1"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21</xdr:row>
      <xdr:rowOff>0</xdr:rowOff>
    </xdr:from>
    <xdr:to>
      <xdr:col>15</xdr:col>
      <xdr:colOff>949021</xdr:colOff>
      <xdr:row>33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2150" y="5518150"/>
          <a:ext cx="4085921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9"/>
  <sheetViews>
    <sheetView tabSelected="1" topLeftCell="G8" zoomScale="120" zoomScaleNormal="120" workbookViewId="0">
      <selection activeCell="Q17" sqref="Q17"/>
    </sheetView>
  </sheetViews>
  <sheetFormatPr defaultRowHeight="14.5" x14ac:dyDescent="0.35"/>
  <cols>
    <col min="4" max="4" width="11.54296875" customWidth="1"/>
    <col min="5" max="5" width="14.453125" customWidth="1"/>
    <col min="7" max="7" width="11.7265625" customWidth="1"/>
    <col min="10" max="10" width="11.7265625" customWidth="1"/>
    <col min="12" max="12" width="10.26953125" customWidth="1"/>
    <col min="16" max="16" width="15.81640625" customWidth="1"/>
  </cols>
  <sheetData>
    <row r="1" spans="2:19" x14ac:dyDescent="0.35">
      <c r="B1" t="s">
        <v>31</v>
      </c>
      <c r="E1" t="s">
        <v>35</v>
      </c>
      <c r="G1" t="s">
        <v>52</v>
      </c>
      <c r="N1" t="s">
        <v>44</v>
      </c>
      <c r="Q1" t="s">
        <v>46</v>
      </c>
    </row>
    <row r="2" spans="2:19" x14ac:dyDescent="0.35">
      <c r="B2">
        <f ca="1">_xll.RiskSimtable(B6:B16)</f>
        <v>1</v>
      </c>
      <c r="E2" t="s">
        <v>36</v>
      </c>
      <c r="G2" t="s">
        <v>38</v>
      </c>
      <c r="J2" t="s">
        <v>39</v>
      </c>
      <c r="N2" t="s">
        <v>45</v>
      </c>
      <c r="Q2" t="s">
        <v>47</v>
      </c>
    </row>
    <row r="3" spans="2:19" x14ac:dyDescent="0.35">
      <c r="E3" t="s">
        <v>37</v>
      </c>
      <c r="N3" t="s">
        <v>40</v>
      </c>
      <c r="Q3" t="s">
        <v>48</v>
      </c>
    </row>
    <row r="4" spans="2:19" x14ac:dyDescent="0.35">
      <c r="N4" t="s">
        <v>41</v>
      </c>
    </row>
    <row r="5" spans="2:19" x14ac:dyDescent="0.35">
      <c r="D5" t="s">
        <v>0</v>
      </c>
      <c r="E5" t="s">
        <v>21</v>
      </c>
      <c r="F5" t="s">
        <v>26</v>
      </c>
      <c r="G5" t="s">
        <v>27</v>
      </c>
      <c r="H5" t="s">
        <v>28</v>
      </c>
      <c r="I5" t="s">
        <v>29</v>
      </c>
      <c r="N5" t="s">
        <v>42</v>
      </c>
    </row>
    <row r="6" spans="2:19" ht="29" x14ac:dyDescent="0.35">
      <c r="B6">
        <v>1</v>
      </c>
      <c r="C6" t="s">
        <v>2</v>
      </c>
      <c r="D6" s="1" t="s">
        <v>1</v>
      </c>
      <c r="F6">
        <v>1</v>
      </c>
      <c r="G6">
        <v>2</v>
      </c>
      <c r="H6">
        <v>4</v>
      </c>
      <c r="I6">
        <f ca="1">_xll.RiskPert(F6,G6,H6)+IF($B$2=B6,0.01,0)</f>
        <v>2.1766666666666663</v>
      </c>
      <c r="J6" s="1" t="s">
        <v>1</v>
      </c>
      <c r="N6" t="s">
        <v>43</v>
      </c>
    </row>
    <row r="7" spans="2:19" ht="43.5" x14ac:dyDescent="0.35">
      <c r="B7">
        <v>2</v>
      </c>
      <c r="C7" t="s">
        <v>3</v>
      </c>
      <c r="D7" s="1" t="s">
        <v>4</v>
      </c>
      <c r="F7">
        <v>5</v>
      </c>
      <c r="G7">
        <v>8</v>
      </c>
      <c r="H7">
        <v>12</v>
      </c>
      <c r="I7">
        <f ca="1">_xll.RiskPert(F7,G7,H7)+IF($B$2=B7,0.01,0)</f>
        <v>8.1666666666666661</v>
      </c>
      <c r="J7" s="1" t="s">
        <v>4</v>
      </c>
      <c r="K7" t="s">
        <v>30</v>
      </c>
      <c r="O7" t="s">
        <v>0</v>
      </c>
      <c r="P7" t="s">
        <v>34</v>
      </c>
      <c r="Q7" t="s">
        <v>33</v>
      </c>
    </row>
    <row r="8" spans="2:19" ht="29" x14ac:dyDescent="0.35">
      <c r="B8">
        <v>3</v>
      </c>
      <c r="C8" t="s">
        <v>13</v>
      </c>
      <c r="D8" s="1" t="s">
        <v>5</v>
      </c>
      <c r="E8" t="s">
        <v>2</v>
      </c>
      <c r="F8">
        <v>2</v>
      </c>
      <c r="G8">
        <v>3</v>
      </c>
      <c r="H8">
        <v>6</v>
      </c>
      <c r="I8">
        <f ca="1">_xll.RiskPert(F8,G8,H8)+IF($B$2=B8,0.01,0)</f>
        <v>3.333333333333333</v>
      </c>
      <c r="J8" s="1" t="s">
        <v>5</v>
      </c>
      <c r="K8" t="s">
        <v>2</v>
      </c>
      <c r="L8">
        <f ca="1">Negotiate_for_location</f>
        <v>2.1766666666666663</v>
      </c>
      <c r="N8" t="s">
        <v>2</v>
      </c>
      <c r="O8">
        <v>1</v>
      </c>
      <c r="P8">
        <f ca="1">_xll.RiskMean(J,O8)</f>
        <v>20.562297278183127</v>
      </c>
      <c r="Q8" s="2">
        <f ca="1">(P8-$P$18)/0.01</f>
        <v>0.98400000000182786</v>
      </c>
      <c r="R8">
        <v>20.570769272480284</v>
      </c>
      <c r="S8">
        <f ca="1">(R8-$P$18)/0.01</f>
        <v>1.8311994297175005</v>
      </c>
    </row>
    <row r="9" spans="2:19" ht="29" x14ac:dyDescent="0.35">
      <c r="B9">
        <v>4</v>
      </c>
      <c r="C9" t="s">
        <v>14</v>
      </c>
      <c r="D9" s="1" t="s">
        <v>6</v>
      </c>
      <c r="E9" t="s">
        <v>13</v>
      </c>
      <c r="F9">
        <v>1</v>
      </c>
      <c r="G9">
        <v>2</v>
      </c>
      <c r="H9">
        <v>5</v>
      </c>
      <c r="I9">
        <f ca="1">_xll.RiskPert(F9,G9,H9)+IF($B$2=B9,0.01,0)</f>
        <v>2.333333333333333</v>
      </c>
      <c r="J9" s="1" t="s">
        <v>6</v>
      </c>
      <c r="K9" t="s">
        <v>3</v>
      </c>
      <c r="L9">
        <f ca="1">Contact_seeded_players</f>
        <v>8.1666666666666661</v>
      </c>
      <c r="N9" t="s">
        <v>3</v>
      </c>
      <c r="O9">
        <v>2</v>
      </c>
      <c r="P9">
        <f ca="1">_xll.RiskMean(J,O9)</f>
        <v>20.552617278183114</v>
      </c>
      <c r="Q9">
        <f t="shared" ref="Q9:S17" ca="1" si="0">(P9-$P$18)/0.01</f>
        <v>1.6000000000460091E-2</v>
      </c>
      <c r="R9">
        <v>20.561209272480262</v>
      </c>
      <c r="S9">
        <f t="shared" ca="1" si="0"/>
        <v>0.87519942971532316</v>
      </c>
    </row>
    <row r="10" spans="2:19" x14ac:dyDescent="0.35">
      <c r="B10">
        <v>5</v>
      </c>
      <c r="C10" t="s">
        <v>15</v>
      </c>
      <c r="D10" s="1" t="s">
        <v>7</v>
      </c>
      <c r="E10" t="s">
        <v>13</v>
      </c>
      <c r="F10">
        <v>6</v>
      </c>
      <c r="G10">
        <v>10</v>
      </c>
      <c r="H10">
        <v>12</v>
      </c>
      <c r="I10">
        <f ca="1">_xll.RiskPert(F10,G10,H10)+IF($B$2=B10,0.01,0)</f>
        <v>9.6666666666666661</v>
      </c>
      <c r="J10" s="1" t="s">
        <v>7</v>
      </c>
      <c r="K10" t="s">
        <v>13</v>
      </c>
      <c r="L10">
        <f ca="1">A+Plan_promotion</f>
        <v>5.51</v>
      </c>
      <c r="N10" t="s">
        <v>13</v>
      </c>
      <c r="O10">
        <v>3</v>
      </c>
      <c r="P10">
        <f ca="1">_xll.RiskMean(J,O10)</f>
        <v>20.562297278183127</v>
      </c>
      <c r="Q10" s="2">
        <f t="shared" ca="1" si="0"/>
        <v>0.98400000000182786</v>
      </c>
      <c r="R10">
        <v>20.570769272480284</v>
      </c>
      <c r="S10">
        <f t="shared" ca="1" si="0"/>
        <v>1.8311994297175005</v>
      </c>
    </row>
    <row r="11" spans="2:19" ht="29" x14ac:dyDescent="0.35">
      <c r="B11">
        <v>6</v>
      </c>
      <c r="C11" t="s">
        <v>16</v>
      </c>
      <c r="D11" s="1" t="s">
        <v>8</v>
      </c>
      <c r="E11" t="s">
        <v>22</v>
      </c>
      <c r="F11">
        <v>2</v>
      </c>
      <c r="G11">
        <v>4</v>
      </c>
      <c r="H11">
        <v>7</v>
      </c>
      <c r="I11">
        <f ca="1">_xll.RiskPert(F11,G11,H11)+IF($B$2=B11,0.01,0)</f>
        <v>4.166666666666667</v>
      </c>
      <c r="J11" s="1" t="s">
        <v>8</v>
      </c>
      <c r="K11" t="s">
        <v>14</v>
      </c>
      <c r="L11">
        <f ca="1">C_+Locate_Officials</f>
        <v>7.8433333333333328</v>
      </c>
      <c r="N11" t="s">
        <v>14</v>
      </c>
      <c r="O11">
        <v>4</v>
      </c>
      <c r="P11">
        <f ca="1">_xll.RiskMean(J,O11)</f>
        <v>20.552987130886844</v>
      </c>
      <c r="Q11">
        <f t="shared" ca="1" si="0"/>
        <v>5.2985270373540061E-2</v>
      </c>
      <c r="R11">
        <v>20.561497838860735</v>
      </c>
      <c r="S11">
        <f t="shared" ca="1" si="0"/>
        <v>0.90405606776258196</v>
      </c>
    </row>
    <row r="12" spans="2:19" ht="29" x14ac:dyDescent="0.35">
      <c r="B12">
        <v>7</v>
      </c>
      <c r="C12" t="s">
        <v>17</v>
      </c>
      <c r="D12" s="1" t="s">
        <v>9</v>
      </c>
      <c r="E12" t="s">
        <v>14</v>
      </c>
      <c r="F12">
        <v>1</v>
      </c>
      <c r="G12">
        <v>4</v>
      </c>
      <c r="H12">
        <v>8</v>
      </c>
      <c r="I12">
        <f ca="1">_xll.RiskPert(F12,G12,H12)+IF($B$2=B12,0.01,0)</f>
        <v>4.1666666666666661</v>
      </c>
      <c r="J12" s="1" t="s">
        <v>9</v>
      </c>
      <c r="K12" t="s">
        <v>15</v>
      </c>
      <c r="L12">
        <f ca="1">C_+Send_RSVPs</f>
        <v>15.176666666666666</v>
      </c>
      <c r="N12" t="s">
        <v>15</v>
      </c>
      <c r="O12">
        <v>5</v>
      </c>
      <c r="P12">
        <f ca="1">_xll.RiskMean(J,O12)</f>
        <v>20.561777278183136</v>
      </c>
      <c r="Q12" s="2">
        <f t="shared" ca="1" si="0"/>
        <v>0.93200000000273064</v>
      </c>
      <c r="R12">
        <v>20.570278887618436</v>
      </c>
      <c r="S12">
        <f t="shared" ca="1" si="0"/>
        <v>1.7821609435326735</v>
      </c>
    </row>
    <row r="13" spans="2:19" x14ac:dyDescent="0.35">
      <c r="B13">
        <v>8</v>
      </c>
      <c r="C13" t="s">
        <v>18</v>
      </c>
      <c r="D13" s="1" t="s">
        <v>10</v>
      </c>
      <c r="E13" t="s">
        <v>23</v>
      </c>
      <c r="F13">
        <v>0.5</v>
      </c>
      <c r="G13">
        <v>1</v>
      </c>
      <c r="H13">
        <v>3</v>
      </c>
      <c r="I13">
        <f ca="1">_xll.RiskPert(F13,G13,H13)+IF($B$2=B13,0.01,0)</f>
        <v>1.25</v>
      </c>
      <c r="J13" s="1" t="s">
        <v>10</v>
      </c>
      <c r="K13" t="s">
        <v>16</v>
      </c>
      <c r="L13">
        <f ca="1">MAX(B,C_)+Sign_player_contracts</f>
        <v>12.333333333333332</v>
      </c>
      <c r="N13" t="s">
        <v>16</v>
      </c>
      <c r="O13">
        <v>6</v>
      </c>
      <c r="P13">
        <f ca="1">_xll.RiskMean(J,O13)</f>
        <v>20.552617278183114</v>
      </c>
      <c r="Q13">
        <f t="shared" ca="1" si="0"/>
        <v>1.6000000000460091E-2</v>
      </c>
      <c r="R13">
        <v>20.561209272480262</v>
      </c>
      <c r="S13">
        <f t="shared" ca="1" si="0"/>
        <v>0.87519942971532316</v>
      </c>
    </row>
    <row r="14" spans="2:19" ht="29" x14ac:dyDescent="0.35">
      <c r="B14">
        <v>9</v>
      </c>
      <c r="C14" t="s">
        <v>19</v>
      </c>
      <c r="D14" s="1" t="s">
        <v>11</v>
      </c>
      <c r="E14" t="s">
        <v>24</v>
      </c>
      <c r="F14">
        <v>2</v>
      </c>
      <c r="G14">
        <v>3</v>
      </c>
      <c r="H14">
        <v>5</v>
      </c>
      <c r="I14">
        <f ca="1">_xll.RiskPert(F14,G14,H14)+IF($B$2=B14,0.01,0)</f>
        <v>3.1666666666666665</v>
      </c>
      <c r="J14" s="1" t="s">
        <v>11</v>
      </c>
      <c r="K14" t="s">
        <v>17</v>
      </c>
      <c r="L14">
        <f ca="1">D+Buy_balls_and_trophies</f>
        <v>12.009999999999998</v>
      </c>
      <c r="N14" t="s">
        <v>17</v>
      </c>
      <c r="O14">
        <v>7</v>
      </c>
      <c r="P14">
        <f ca="1">_xll.RiskMean(J,O14)</f>
        <v>20.552987130886844</v>
      </c>
      <c r="Q14">
        <f t="shared" ca="1" si="0"/>
        <v>5.2985270373540061E-2</v>
      </c>
      <c r="R14">
        <v>20.561497838860735</v>
      </c>
      <c r="S14">
        <f t="shared" ca="1" si="0"/>
        <v>0.90405606776258196</v>
      </c>
    </row>
    <row r="15" spans="2:19" ht="29" x14ac:dyDescent="0.35">
      <c r="B15">
        <v>10</v>
      </c>
      <c r="C15" t="s">
        <v>20</v>
      </c>
      <c r="D15" s="1" t="s">
        <v>12</v>
      </c>
      <c r="E15" t="s">
        <v>25</v>
      </c>
      <c r="F15">
        <v>2</v>
      </c>
      <c r="G15">
        <v>2</v>
      </c>
      <c r="H15">
        <v>3</v>
      </c>
      <c r="I15">
        <f ca="1">_xll.RiskPert(F15,G15,H15)+IF($B$2=B15,0.01,0)</f>
        <v>2.1666666666666665</v>
      </c>
      <c r="J15" s="1" t="s">
        <v>12</v>
      </c>
      <c r="K15" t="s">
        <v>18</v>
      </c>
      <c r="L15">
        <f ca="1">MAX(E,F)+Catering</f>
        <v>16.426666666666666</v>
      </c>
      <c r="N15" t="s">
        <v>18</v>
      </c>
      <c r="O15">
        <v>8</v>
      </c>
      <c r="P15">
        <f ca="1">_xll.RiskMean(J,O15)</f>
        <v>20.552635240654322</v>
      </c>
      <c r="Q15">
        <f t="shared" ca="1" si="0"/>
        <v>1.7796247121282249E-2</v>
      </c>
      <c r="R15">
        <v>20.561239272480261</v>
      </c>
      <c r="S15">
        <f t="shared" ca="1" si="0"/>
        <v>0.87819942971520959</v>
      </c>
    </row>
    <row r="16" spans="2:19" x14ac:dyDescent="0.35">
      <c r="B16">
        <v>11</v>
      </c>
      <c r="D16" s="1"/>
      <c r="K16" t="s">
        <v>19</v>
      </c>
      <c r="L16">
        <f ca="1">MAX(E,G)+Prepare_Location</f>
        <v>18.343333333333334</v>
      </c>
      <c r="N16" t="s">
        <v>19</v>
      </c>
      <c r="O16">
        <v>9</v>
      </c>
      <c r="P16">
        <f ca="1">_xll.RiskMean(J,O16)</f>
        <v>20.562287278183128</v>
      </c>
      <c r="Q16" s="2">
        <f t="shared" ca="1" si="0"/>
        <v>0.98300000000186571</v>
      </c>
      <c r="R16">
        <v>20.570739272480285</v>
      </c>
      <c r="S16">
        <f t="shared" ca="1" si="0"/>
        <v>1.8281994297176141</v>
      </c>
    </row>
    <row r="17" spans="11:19" x14ac:dyDescent="0.35">
      <c r="K17" t="s">
        <v>20</v>
      </c>
      <c r="L17">
        <f ca="1">_xll.RiskOutput("time")+MAX(H,I)+Run_tournament</f>
        <v>20.51</v>
      </c>
      <c r="N17" t="s">
        <v>20</v>
      </c>
      <c r="O17">
        <v>10</v>
      </c>
      <c r="P17">
        <f ca="1">_xll.RiskMean(J,O17)</f>
        <v>20.562457278183128</v>
      </c>
      <c r="Q17" s="2">
        <f t="shared" ca="1" si="0"/>
        <v>1.0000000000019327</v>
      </c>
      <c r="R17">
        <v>20.570989272480286</v>
      </c>
      <c r="S17">
        <f t="shared" ca="1" si="0"/>
        <v>1.8531994297177334</v>
      </c>
    </row>
    <row r="18" spans="11:19" x14ac:dyDescent="0.35">
      <c r="N18" t="s">
        <v>32</v>
      </c>
      <c r="O18">
        <v>11</v>
      </c>
      <c r="P18">
        <f ca="1">_xll.RiskMean(J,O18)</f>
        <v>20.552457278183109</v>
      </c>
      <c r="R18">
        <v>20.560989272480263</v>
      </c>
    </row>
    <row r="37" spans="14:14" x14ac:dyDescent="0.35">
      <c r="N37" t="s">
        <v>49</v>
      </c>
    </row>
    <row r="38" spans="14:14" x14ac:dyDescent="0.35">
      <c r="N38" t="s">
        <v>50</v>
      </c>
    </row>
    <row r="39" spans="14:14" x14ac:dyDescent="0.35">
      <c r="N39" t="s">
        <v>51</v>
      </c>
    </row>
  </sheetData>
  <printOptions headings="1" gridLines="1"/>
  <pageMargins left="0.7" right="0.7" top="0.75" bottom="0.75" header="0.3" footer="0.3"/>
  <pageSetup scale="4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Sheet1</vt:lpstr>
      <vt:lpstr>Sheet2</vt:lpstr>
      <vt:lpstr>Sheet3</vt:lpstr>
      <vt:lpstr>A</vt:lpstr>
      <vt:lpstr>B</vt:lpstr>
      <vt:lpstr>Buy_balls_and_trophies</vt:lpstr>
      <vt:lpstr>C_</vt:lpstr>
      <vt:lpstr>Catering</vt:lpstr>
      <vt:lpstr>Contact_seeded_players</vt:lpstr>
      <vt:lpstr>D</vt:lpstr>
      <vt:lpstr>E</vt:lpstr>
      <vt:lpstr>F</vt:lpstr>
      <vt:lpstr>G</vt:lpstr>
      <vt:lpstr>H</vt:lpstr>
      <vt:lpstr>I</vt:lpstr>
      <vt:lpstr>J</vt:lpstr>
      <vt:lpstr>Locate_Officials</vt:lpstr>
      <vt:lpstr>Negotiate_for_location</vt:lpstr>
      <vt:lpstr>Plan_promotion</vt:lpstr>
      <vt:lpstr>Prepare_Location</vt:lpstr>
      <vt:lpstr>Run_tournament</vt:lpstr>
      <vt:lpstr>Send_RSVPs</vt:lpstr>
      <vt:lpstr>Sign_player_contracts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Owner</cp:lastModifiedBy>
  <dcterms:created xsi:type="dcterms:W3CDTF">2011-05-31T11:51:46Z</dcterms:created>
  <dcterms:modified xsi:type="dcterms:W3CDTF">2017-05-21T14:53:33Z</dcterms:modified>
</cp:coreProperties>
</file>