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2" sheetId="2" r:id="rId1"/>
    <sheet name="Sheet1" sheetId="1" r:id="rId2"/>
  </sheets>
  <definedNames>
    <definedName name="ExternalData_1" localSheetId="0" hidden="1">Sheet2!$A$1:$C$44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5" i="2"/>
  <c r="H18" i="2" l="1"/>
  <c r="I18" i="2" s="1"/>
  <c r="H14" i="2"/>
  <c r="I14" i="2" s="1"/>
  <c r="H10" i="2"/>
  <c r="I10" i="2" s="1"/>
  <c r="H6" i="2"/>
  <c r="I6" i="2" s="1"/>
  <c r="H16" i="2"/>
  <c r="I16" i="2" s="1"/>
  <c r="H12" i="2"/>
  <c r="I12" i="2" s="1"/>
  <c r="H8" i="2"/>
  <c r="I8" i="2" s="1"/>
  <c r="G9" i="2"/>
  <c r="H5" i="2"/>
  <c r="G15" i="2"/>
  <c r="K15" i="2" s="1"/>
  <c r="G11" i="2"/>
  <c r="K11" i="2" s="1"/>
  <c r="G7" i="2"/>
  <c r="K7" i="2" s="1"/>
  <c r="G17" i="2"/>
  <c r="G13" i="2"/>
  <c r="H17" i="2"/>
  <c r="I17" i="2" s="1"/>
  <c r="H13" i="2"/>
  <c r="I13" i="2" s="1"/>
  <c r="H9" i="2"/>
  <c r="I9" i="2" s="1"/>
  <c r="H15" i="2"/>
  <c r="I15" i="2" s="1"/>
  <c r="H11" i="2"/>
  <c r="I11" i="2" s="1"/>
  <c r="H7" i="2"/>
  <c r="I7" i="2" s="1"/>
  <c r="G18" i="2"/>
  <c r="G14" i="2"/>
  <c r="G10" i="2"/>
  <c r="G6" i="2"/>
  <c r="G16" i="2"/>
  <c r="G12" i="2"/>
  <c r="G8" i="2"/>
  <c r="F3" i="2"/>
  <c r="G5" i="2"/>
  <c r="K5" i="2" s="1"/>
  <c r="E3" i="2"/>
  <c r="J9" i="2" l="1"/>
  <c r="K9" i="2"/>
  <c r="J8" i="2"/>
  <c r="K8" i="2"/>
  <c r="J10" i="2"/>
  <c r="K10" i="2"/>
  <c r="J6" i="2"/>
  <c r="K6" i="2"/>
  <c r="J12" i="2"/>
  <c r="K12" i="2"/>
  <c r="J14" i="2"/>
  <c r="K14" i="2"/>
  <c r="J13" i="2"/>
  <c r="K13" i="2"/>
  <c r="J16" i="2"/>
  <c r="K16" i="2"/>
  <c r="J18" i="2"/>
  <c r="K18" i="2"/>
  <c r="J17" i="2"/>
  <c r="K17" i="2"/>
  <c r="I5" i="2"/>
  <c r="J5" i="2" s="1"/>
  <c r="H19" i="2"/>
  <c r="J11" i="2"/>
  <c r="J15" i="2"/>
  <c r="J7" i="2"/>
  <c r="K19" i="2" l="1"/>
  <c r="J19" i="2"/>
  <c r="H21" i="2" l="1"/>
  <c r="H22" i="2" s="1"/>
</calcChain>
</file>

<file path=xl/connections.xml><?xml version="1.0" encoding="utf-8"?>
<connections xmlns="http://schemas.openxmlformats.org/spreadsheetml/2006/main">
  <connection id="1" keepAlive="1" name="Query - Table 0" description="Connection to the 'Table 0' query in the workbook." type="5" refreshedVersion="6" background="1" saveData="1">
    <dbPr connection="Provider=Microsoft.Mashup.OleDb.1;Data Source=$Workbook$;Location=Table 0;Extended Properties=&quot;&quot;" command="SELECT * FROM [Table 0]"/>
  </connection>
</connections>
</file>

<file path=xl/sharedStrings.xml><?xml version="1.0" encoding="utf-8"?>
<sst xmlns="http://schemas.openxmlformats.org/spreadsheetml/2006/main" count="153" uniqueCount="99">
  <si>
    <t>REPRepublican</t>
  </si>
  <si>
    <t>DEMDemocratic</t>
  </si>
  <si>
    <t>Total Votes:</t>
  </si>
  <si>
    <t>1st District Representative in Congress 2 Year Term (1) Position</t>
  </si>
  <si>
    <t>Bergman, Jack</t>
  </si>
  <si>
    <t>197,777</t>
  </si>
  <si>
    <t>Johnson, Lon</t>
  </si>
  <si>
    <t>144,334</t>
  </si>
  <si>
    <t>2nd District Representative in Congress 2 Year Term (1) Position</t>
  </si>
  <si>
    <t>Huizenga, Bill</t>
  </si>
  <si>
    <t>212,508</t>
  </si>
  <si>
    <t>Murphy, Dennis B.</t>
  </si>
  <si>
    <t>110,391</t>
  </si>
  <si>
    <t>3rd District Representative in Congress 2 Year Term (1) Position</t>
  </si>
  <si>
    <t>Amash, Justin</t>
  </si>
  <si>
    <t>203,545</t>
  </si>
  <si>
    <t>Smith, Douglas</t>
  </si>
  <si>
    <t>128,400</t>
  </si>
  <si>
    <t>4th District Representative in Congress 2 Year Term (1) Position</t>
  </si>
  <si>
    <t>Moolenaar, John</t>
  </si>
  <si>
    <t>194,572</t>
  </si>
  <si>
    <t>Wirth, Debra</t>
  </si>
  <si>
    <t>101,277</t>
  </si>
  <si>
    <t>5th District Representative in Congress 2 Year Term (1) Position</t>
  </si>
  <si>
    <t>Hardwick, Al</t>
  </si>
  <si>
    <t>112,102</t>
  </si>
  <si>
    <t>Kildee, Daniel T.</t>
  </si>
  <si>
    <t>195,279</t>
  </si>
  <si>
    <t>6th District Representative in Congress 2 Year Term (1) Position</t>
  </si>
  <si>
    <t>Upton, Fred</t>
  </si>
  <si>
    <t>193,259</t>
  </si>
  <si>
    <t>Clements, Paul</t>
  </si>
  <si>
    <t>119,980</t>
  </si>
  <si>
    <t>7th District Representative in Congress 2 Year Term (1) Position</t>
  </si>
  <si>
    <t>Walberg, Tim</t>
  </si>
  <si>
    <t>184,321</t>
  </si>
  <si>
    <t>Driskell, Gretchen D.</t>
  </si>
  <si>
    <t>134,010</t>
  </si>
  <si>
    <t>8th District Representative in Congress 2 Year Term (1) Position</t>
  </si>
  <si>
    <t>Bishop, Mike</t>
  </si>
  <si>
    <t>205,629</t>
  </si>
  <si>
    <t>Shkreli, Suzanna</t>
  </si>
  <si>
    <t>143,791</t>
  </si>
  <si>
    <t>9th District Representative in Congress 2 Year Term (1) Position</t>
  </si>
  <si>
    <t>Morse, Christopher R.</t>
  </si>
  <si>
    <t>128,937</t>
  </si>
  <si>
    <t>Levin, Sander</t>
  </si>
  <si>
    <t>199,661</t>
  </si>
  <si>
    <t>10th District Representative in Congress 2 Year Term (1) Position</t>
  </si>
  <si>
    <t>Mitchell, Paul</t>
  </si>
  <si>
    <t>215,132</t>
  </si>
  <si>
    <t>Accavitti, Jr., Frank</t>
  </si>
  <si>
    <t>110,112</t>
  </si>
  <si>
    <t>11th District Representative in Congress 2 Year Term (1) Position</t>
  </si>
  <si>
    <t>Trott, David A.</t>
  </si>
  <si>
    <t>200,872</t>
  </si>
  <si>
    <t>Kumar, Anil</t>
  </si>
  <si>
    <t>152,461</t>
  </si>
  <si>
    <t>12th District Representative in Congress 2 Year Term (1) Position</t>
  </si>
  <si>
    <t>Jones, Jeff</t>
  </si>
  <si>
    <t>96,104</t>
  </si>
  <si>
    <t>Dingell, Debbie</t>
  </si>
  <si>
    <t>211,378</t>
  </si>
  <si>
    <t>13th District Representative in Congress 2 Year Term (1) Position Files In WAYNE County</t>
  </si>
  <si>
    <t>Gorman, Jeff</t>
  </si>
  <si>
    <t>40,541</t>
  </si>
  <si>
    <t>Conyers, Jr., John</t>
  </si>
  <si>
    <t>198,771</t>
  </si>
  <si>
    <t>14th District Representative in Congress 2 Year Term (1) Position</t>
  </si>
  <si>
    <t>Klausner, Howard</t>
  </si>
  <si>
    <t>58,103</t>
  </si>
  <si>
    <t>Lawrence, Brenda L.</t>
  </si>
  <si>
    <t>244,135</t>
  </si>
  <si>
    <t>566,927</t>
  </si>
  <si>
    <t>District</t>
  </si>
  <si>
    <t>GOP</t>
  </si>
  <si>
    <t>DEM</t>
  </si>
  <si>
    <t>Winner</t>
  </si>
  <si>
    <t>Total Votes</t>
  </si>
  <si>
    <t>Needed To Win</t>
  </si>
  <si>
    <t>GOP Wasted</t>
  </si>
  <si>
    <t>DEM Wasted</t>
  </si>
  <si>
    <t>Total</t>
  </si>
  <si>
    <t>Net Wasted</t>
  </si>
  <si>
    <t>Net Wasted/Total</t>
  </si>
  <si>
    <t>Republicans win 15% more seats</t>
  </si>
  <si>
    <t>9.1-4.9</t>
  </si>
  <si>
    <t>Estimate</t>
  </si>
  <si>
    <t>STEP 1: FIND WASTED VOTES IN EACH DISTRICT; FOR LOSER ALL VOTES ARE WASTED</t>
  </si>
  <si>
    <t>FOR WINNER ANY VOTE OVER VOTES NEEDED TO WIN IS WASTED</t>
  </si>
  <si>
    <t>STEP 2: FIND NET WASTED TOTAL DEM WASTED-GOP WASTED</t>
  </si>
  <si>
    <t>STEP 3: FIND NET WASTED/TOTAL VOTES</t>
  </si>
  <si>
    <t>THAT FRACTION*TOTAL REPRESENTATIVES ESTIMATED HOW MANY EXTRA REPRESENTATIVES</t>
  </si>
  <si>
    <t>A PARTY GETS OVER EXPECTED REPRESENTATIVES BASED ON TOTAL VOTE FOR STATE</t>
  </si>
  <si>
    <t>Party</t>
  </si>
  <si>
    <t>Name</t>
  </si>
  <si>
    <t>Votes</t>
  </si>
  <si>
    <t>9 GOP</t>
  </si>
  <si>
    <t>5 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</si>
</sst>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10" fontId="1" fillId="0" borderId="0" xfId="0" applyNumberFormat="1" applyFont="1"/>
    <xf numFmtId="0" fontId="1" fillId="0" borderId="0" xfId="0" applyNumberFormat="1" applyFont="1" applyAlignment="1">
      <alignment wrapText="1"/>
    </xf>
  </cellXfs>
  <cellStyles count="1">
    <cellStyle name="Normal" xfId="0" builtinId="0"/>
  </cellStyles>
  <dxfs count="5">
    <dxf>
      <font>
        <b/>
        <family val="2"/>
      </font>
      <alignment horizontal="general" vertical="bottom" textRotation="0" wrapText="1" indent="0" justifyLastLine="0" shrinkToFit="0" readingOrder="0"/>
    </dxf>
    <dxf>
      <font>
        <b/>
        <family val="2"/>
      </font>
      <numFmt numFmtId="0" formatCode="General"/>
      <alignment horizontal="general" vertical="bottom" textRotation="0" wrapText="1" indent="0" justifyLastLine="0" shrinkToFit="0" readingOrder="0"/>
    </dxf>
    <dxf>
      <font>
        <b/>
        <family val="2"/>
      </font>
      <numFmt numFmtId="0" formatCode="General"/>
      <alignment horizontal="general" vertical="bottom" textRotation="0" wrapText="1" indent="0" justifyLastLine="0" shrinkToFit="0" readingOrder="0"/>
    </dxf>
    <dxf>
      <font>
        <b/>
        <family val="2"/>
      </font>
      <numFmt numFmtId="0" formatCode="General"/>
      <alignment horizontal="general" vertical="bottom" textRotation="0" wrapText="1" indent="0" justifyLastLine="0" shrinkToFit="0" readingOrder="0"/>
    </dxf>
    <dxf>
      <font>
        <b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7">
    <queryTableFields count="3">
      <queryTableField id="1" name="Column1" tableColumnId="1"/>
      <queryTableField id="2" name="Column2" tableColumnId="2"/>
      <queryTableField id="3" name="Column3" tableColumnId="3"/>
    </queryTableFields>
    <queryTableDeletedFields count="3">
      <deletedField name="Column4"/>
      <deletedField name="Column5"/>
      <deletedField name="Column6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0" displayName="Table_0" ref="A1:C44" tableType="queryTable" totalsRowShown="0" headerRowDxfId="4" dataDxfId="0">
  <autoFilter ref="A1:C44"/>
  <tableColumns count="3">
    <tableColumn id="1" uniqueName="1" name="Party" queryTableFieldId="1" dataDxfId="3"/>
    <tableColumn id="2" uniqueName="2" name="Name" queryTableFieldId="2" dataDxfId="2"/>
    <tableColumn id="3" uniqueName="3" name="Votes" queryTableFieldId="3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G3" sqref="G3"/>
    </sheetView>
  </sheetViews>
  <sheetFormatPr defaultRowHeight="14.5" x14ac:dyDescent="0.35"/>
  <cols>
    <col min="1" max="1" width="22.6328125" style="1" customWidth="1"/>
    <col min="2" max="2" width="22.90625" style="1" customWidth="1"/>
    <col min="3" max="3" width="23" style="1" customWidth="1"/>
    <col min="4" max="6" width="8.7265625" style="1"/>
    <col min="7" max="7" width="17.7265625" style="1" customWidth="1"/>
    <col min="8" max="8" width="12.54296875" style="1" customWidth="1"/>
    <col min="9" max="9" width="13.26953125" style="1" customWidth="1"/>
    <col min="10" max="10" width="17.7265625" style="1" customWidth="1"/>
    <col min="11" max="11" width="9.6328125" style="1" customWidth="1"/>
    <col min="12" max="12" width="13.08984375" style="1" customWidth="1"/>
    <col min="13" max="13" width="12.81640625" style="1" customWidth="1"/>
    <col min="14" max="16384" width="8.7265625" style="1"/>
  </cols>
  <sheetData>
    <row r="1" spans="1:11" x14ac:dyDescent="0.35">
      <c r="A1" s="1" t="s">
        <v>94</v>
      </c>
      <c r="B1" s="1" t="s">
        <v>95</v>
      </c>
      <c r="C1" s="1" t="s">
        <v>96</v>
      </c>
      <c r="G1" s="1" t="s">
        <v>97</v>
      </c>
    </row>
    <row r="2" spans="1:11" x14ac:dyDescent="0.35">
      <c r="A2" s="6" t="s">
        <v>3</v>
      </c>
      <c r="B2" s="6" t="s">
        <v>3</v>
      </c>
      <c r="C2" s="6" t="s">
        <v>3</v>
      </c>
      <c r="G2" s="1" t="s">
        <v>98</v>
      </c>
    </row>
    <row r="3" spans="1:11" x14ac:dyDescent="0.35">
      <c r="A3" s="6" t="s">
        <v>0</v>
      </c>
      <c r="B3" s="6" t="s">
        <v>4</v>
      </c>
      <c r="C3" s="6" t="s">
        <v>5</v>
      </c>
      <c r="E3" s="1">
        <f ca="1">SUM(E5:E18)</f>
        <v>2243402</v>
      </c>
      <c r="F3" s="1">
        <f ca="1">SUM(F5:F18)</f>
        <v>2193980</v>
      </c>
    </row>
    <row r="4" spans="1:11" x14ac:dyDescent="0.35">
      <c r="A4" s="6" t="s">
        <v>1</v>
      </c>
      <c r="B4" s="6" t="s">
        <v>6</v>
      </c>
      <c r="C4" s="6" t="s">
        <v>7</v>
      </c>
      <c r="D4" s="1" t="s">
        <v>74</v>
      </c>
      <c r="E4" s="1" t="s">
        <v>75</v>
      </c>
      <c r="F4" s="1" t="s">
        <v>76</v>
      </c>
      <c r="G4" s="1" t="s">
        <v>77</v>
      </c>
      <c r="H4" s="1" t="s">
        <v>78</v>
      </c>
      <c r="I4" s="1" t="s">
        <v>79</v>
      </c>
      <c r="J4" s="1" t="s">
        <v>80</v>
      </c>
      <c r="K4" s="1" t="s">
        <v>81</v>
      </c>
    </row>
    <row r="5" spans="1:11" x14ac:dyDescent="0.35">
      <c r="A5" s="6" t="s">
        <v>8</v>
      </c>
      <c r="B5" s="6" t="s">
        <v>8</v>
      </c>
      <c r="C5" s="6" t="s">
        <v>8</v>
      </c>
      <c r="D5" s="1">
        <v>1</v>
      </c>
      <c r="E5" s="1">
        <f ca="1">VALUE(OFFSET($C$3,3*(D5-1),0,1,1))</f>
        <v>197777</v>
      </c>
      <c r="F5" s="1">
        <f ca="1">VALUE(OFFSET($C$4,3*(D5-1),0,1,1))</f>
        <v>144334</v>
      </c>
      <c r="G5" s="1" t="str">
        <f ca="1">IF(E5&gt;F5,"GOP","DEM")</f>
        <v>GOP</v>
      </c>
      <c r="H5" s="1">
        <f ca="1">E5+F5</f>
        <v>342111</v>
      </c>
      <c r="I5" s="1">
        <f ca="1">IF(ISODD(H5),0.5*H5+0.5,0.5*H5+1)</f>
        <v>171056</v>
      </c>
      <c r="J5" s="1">
        <f ca="1">IF(G5="GOP",E5-I5,E5)</f>
        <v>26721</v>
      </c>
      <c r="K5" s="1">
        <f ca="1">IF(G5="GOP",F5,F5-I5)</f>
        <v>144334</v>
      </c>
    </row>
    <row r="6" spans="1:11" x14ac:dyDescent="0.35">
      <c r="A6" s="6" t="s">
        <v>0</v>
      </c>
      <c r="B6" s="6" t="s">
        <v>9</v>
      </c>
      <c r="C6" s="6" t="s">
        <v>10</v>
      </c>
      <c r="D6" s="1">
        <v>2</v>
      </c>
      <c r="E6" s="1">
        <f t="shared" ref="E6:E18" ca="1" si="0">VALUE(OFFSET($C$3,3*(D6-1),0,1,1))</f>
        <v>212508</v>
      </c>
      <c r="F6" s="1">
        <f t="shared" ref="F6:F18" ca="1" si="1">VALUE(OFFSET($C$4,3*(D6-1),0,1,1))</f>
        <v>110391</v>
      </c>
      <c r="G6" s="1" t="str">
        <f t="shared" ref="G6:G18" ca="1" si="2">IF(E6&gt;F6,"GOP","DEM")</f>
        <v>GOP</v>
      </c>
      <c r="H6" s="1">
        <f t="shared" ref="H6:H18" ca="1" si="3">E6+F6</f>
        <v>322899</v>
      </c>
      <c r="I6" s="1">
        <f t="shared" ref="I6:I18" ca="1" si="4">IF(ISODD(H6),0.5*H6+0.5,0.5*H6+1)</f>
        <v>161450</v>
      </c>
      <c r="J6" s="1">
        <f t="shared" ref="J6:J18" ca="1" si="5">IF(G6="GOP",E6-I6,E6)</f>
        <v>51058</v>
      </c>
      <c r="K6" s="1">
        <f t="shared" ref="K6:K18" ca="1" si="6">IF(G6="GOP",F6,F6-I6)</f>
        <v>110391</v>
      </c>
    </row>
    <row r="7" spans="1:11" x14ac:dyDescent="0.35">
      <c r="A7" s="6" t="s">
        <v>1</v>
      </c>
      <c r="B7" s="6" t="s">
        <v>11</v>
      </c>
      <c r="C7" s="6" t="s">
        <v>12</v>
      </c>
      <c r="D7" s="1">
        <v>3</v>
      </c>
      <c r="E7" s="1">
        <f t="shared" ca="1" si="0"/>
        <v>203545</v>
      </c>
      <c r="F7" s="1">
        <f t="shared" ca="1" si="1"/>
        <v>128400</v>
      </c>
      <c r="G7" s="1" t="str">
        <f t="shared" ca="1" si="2"/>
        <v>GOP</v>
      </c>
      <c r="H7" s="1">
        <f t="shared" ca="1" si="3"/>
        <v>331945</v>
      </c>
      <c r="I7" s="1">
        <f t="shared" ca="1" si="4"/>
        <v>165973</v>
      </c>
      <c r="J7" s="1">
        <f t="shared" ca="1" si="5"/>
        <v>37572</v>
      </c>
      <c r="K7" s="1">
        <f t="shared" ca="1" si="6"/>
        <v>128400</v>
      </c>
    </row>
    <row r="8" spans="1:11" x14ac:dyDescent="0.35">
      <c r="A8" s="6" t="s">
        <v>13</v>
      </c>
      <c r="B8" s="6" t="s">
        <v>13</v>
      </c>
      <c r="C8" s="6" t="s">
        <v>13</v>
      </c>
      <c r="D8" s="1">
        <v>4</v>
      </c>
      <c r="E8" s="1">
        <f t="shared" ca="1" si="0"/>
        <v>194572</v>
      </c>
      <c r="F8" s="1">
        <f t="shared" ca="1" si="1"/>
        <v>101277</v>
      </c>
      <c r="G8" s="1" t="str">
        <f t="shared" ca="1" si="2"/>
        <v>GOP</v>
      </c>
      <c r="H8" s="1">
        <f t="shared" ca="1" si="3"/>
        <v>295849</v>
      </c>
      <c r="I8" s="1">
        <f t="shared" ca="1" si="4"/>
        <v>147925</v>
      </c>
      <c r="J8" s="1">
        <f t="shared" ca="1" si="5"/>
        <v>46647</v>
      </c>
      <c r="K8" s="1">
        <f t="shared" ca="1" si="6"/>
        <v>101277</v>
      </c>
    </row>
    <row r="9" spans="1:11" x14ac:dyDescent="0.35">
      <c r="A9" s="6" t="s">
        <v>0</v>
      </c>
      <c r="B9" s="6" t="s">
        <v>14</v>
      </c>
      <c r="C9" s="6" t="s">
        <v>15</v>
      </c>
      <c r="D9" s="1">
        <v>5</v>
      </c>
      <c r="E9" s="1">
        <f t="shared" ca="1" si="0"/>
        <v>112102</v>
      </c>
      <c r="F9" s="1">
        <f t="shared" ca="1" si="1"/>
        <v>195279</v>
      </c>
      <c r="G9" s="1" t="str">
        <f t="shared" ca="1" si="2"/>
        <v>DEM</v>
      </c>
      <c r="H9" s="1">
        <f t="shared" ca="1" si="3"/>
        <v>307381</v>
      </c>
      <c r="I9" s="1">
        <f t="shared" ca="1" si="4"/>
        <v>153691</v>
      </c>
      <c r="J9" s="1">
        <f t="shared" ca="1" si="5"/>
        <v>112102</v>
      </c>
      <c r="K9" s="1">
        <f t="shared" ca="1" si="6"/>
        <v>41588</v>
      </c>
    </row>
    <row r="10" spans="1:11" x14ac:dyDescent="0.35">
      <c r="A10" s="6" t="s">
        <v>1</v>
      </c>
      <c r="B10" s="6" t="s">
        <v>16</v>
      </c>
      <c r="C10" s="6" t="s">
        <v>17</v>
      </c>
      <c r="D10" s="1">
        <v>6</v>
      </c>
      <c r="E10" s="1">
        <f t="shared" ca="1" si="0"/>
        <v>193259</v>
      </c>
      <c r="F10" s="1">
        <f t="shared" ca="1" si="1"/>
        <v>119980</v>
      </c>
      <c r="G10" s="1" t="str">
        <f t="shared" ca="1" si="2"/>
        <v>GOP</v>
      </c>
      <c r="H10" s="1">
        <f t="shared" ca="1" si="3"/>
        <v>313239</v>
      </c>
      <c r="I10" s="1">
        <f t="shared" ca="1" si="4"/>
        <v>156620</v>
      </c>
      <c r="J10" s="1">
        <f t="shared" ca="1" si="5"/>
        <v>36639</v>
      </c>
      <c r="K10" s="1">
        <f t="shared" ca="1" si="6"/>
        <v>119980</v>
      </c>
    </row>
    <row r="11" spans="1:11" x14ac:dyDescent="0.35">
      <c r="A11" s="6" t="s">
        <v>18</v>
      </c>
      <c r="B11" s="6" t="s">
        <v>18</v>
      </c>
      <c r="C11" s="6" t="s">
        <v>18</v>
      </c>
      <c r="D11" s="1">
        <v>7</v>
      </c>
      <c r="E11" s="1">
        <f t="shared" ca="1" si="0"/>
        <v>184321</v>
      </c>
      <c r="F11" s="1">
        <f t="shared" ca="1" si="1"/>
        <v>134010</v>
      </c>
      <c r="G11" s="1" t="str">
        <f t="shared" ca="1" si="2"/>
        <v>GOP</v>
      </c>
      <c r="H11" s="1">
        <f t="shared" ca="1" si="3"/>
        <v>318331</v>
      </c>
      <c r="I11" s="1">
        <f t="shared" ca="1" si="4"/>
        <v>159166</v>
      </c>
      <c r="J11" s="1">
        <f t="shared" ca="1" si="5"/>
        <v>25155</v>
      </c>
      <c r="K11" s="1">
        <f t="shared" ca="1" si="6"/>
        <v>134010</v>
      </c>
    </row>
    <row r="12" spans="1:11" x14ac:dyDescent="0.35">
      <c r="A12" s="6" t="s">
        <v>0</v>
      </c>
      <c r="B12" s="6" t="s">
        <v>19</v>
      </c>
      <c r="C12" s="6" t="s">
        <v>20</v>
      </c>
      <c r="D12" s="1">
        <v>8</v>
      </c>
      <c r="E12" s="1">
        <f t="shared" ca="1" si="0"/>
        <v>205629</v>
      </c>
      <c r="F12" s="1">
        <f t="shared" ca="1" si="1"/>
        <v>143791</v>
      </c>
      <c r="G12" s="1" t="str">
        <f t="shared" ca="1" si="2"/>
        <v>GOP</v>
      </c>
      <c r="H12" s="1">
        <f t="shared" ca="1" si="3"/>
        <v>349420</v>
      </c>
      <c r="I12" s="1">
        <f t="shared" ca="1" si="4"/>
        <v>174711</v>
      </c>
      <c r="J12" s="1">
        <f t="shared" ca="1" si="5"/>
        <v>30918</v>
      </c>
      <c r="K12" s="1">
        <f t="shared" ca="1" si="6"/>
        <v>143791</v>
      </c>
    </row>
    <row r="13" spans="1:11" x14ac:dyDescent="0.35">
      <c r="A13" s="6" t="s">
        <v>1</v>
      </c>
      <c r="B13" s="6" t="s">
        <v>21</v>
      </c>
      <c r="C13" s="6" t="s">
        <v>22</v>
      </c>
      <c r="D13" s="1">
        <v>9</v>
      </c>
      <c r="E13" s="1">
        <f t="shared" ca="1" si="0"/>
        <v>128937</v>
      </c>
      <c r="F13" s="1">
        <f t="shared" ca="1" si="1"/>
        <v>199661</v>
      </c>
      <c r="G13" s="1" t="str">
        <f t="shared" ca="1" si="2"/>
        <v>DEM</v>
      </c>
      <c r="H13" s="1">
        <f t="shared" ca="1" si="3"/>
        <v>328598</v>
      </c>
      <c r="I13" s="1">
        <f t="shared" ca="1" si="4"/>
        <v>164300</v>
      </c>
      <c r="J13" s="1">
        <f t="shared" ca="1" si="5"/>
        <v>128937</v>
      </c>
      <c r="K13" s="1">
        <f t="shared" ca="1" si="6"/>
        <v>35361</v>
      </c>
    </row>
    <row r="14" spans="1:11" x14ac:dyDescent="0.35">
      <c r="A14" s="6" t="s">
        <v>23</v>
      </c>
      <c r="B14" s="6" t="s">
        <v>23</v>
      </c>
      <c r="C14" s="6" t="s">
        <v>23</v>
      </c>
      <c r="D14" s="1">
        <v>10</v>
      </c>
      <c r="E14" s="1">
        <f t="shared" ca="1" si="0"/>
        <v>215132</v>
      </c>
      <c r="F14" s="1">
        <f t="shared" ca="1" si="1"/>
        <v>110112</v>
      </c>
      <c r="G14" s="1" t="str">
        <f t="shared" ca="1" si="2"/>
        <v>GOP</v>
      </c>
      <c r="H14" s="1">
        <f t="shared" ca="1" si="3"/>
        <v>325244</v>
      </c>
      <c r="I14" s="1">
        <f t="shared" ca="1" si="4"/>
        <v>162623</v>
      </c>
      <c r="J14" s="1">
        <f t="shared" ca="1" si="5"/>
        <v>52509</v>
      </c>
      <c r="K14" s="1">
        <f t="shared" ca="1" si="6"/>
        <v>110112</v>
      </c>
    </row>
    <row r="15" spans="1:11" x14ac:dyDescent="0.35">
      <c r="A15" s="6" t="s">
        <v>0</v>
      </c>
      <c r="B15" s="6" t="s">
        <v>24</v>
      </c>
      <c r="C15" s="6" t="s">
        <v>25</v>
      </c>
      <c r="D15" s="1">
        <v>11</v>
      </c>
      <c r="E15" s="1">
        <f t="shared" ca="1" si="0"/>
        <v>200872</v>
      </c>
      <c r="F15" s="1">
        <f t="shared" ca="1" si="1"/>
        <v>152461</v>
      </c>
      <c r="G15" s="1" t="str">
        <f t="shared" ca="1" si="2"/>
        <v>GOP</v>
      </c>
      <c r="H15" s="1">
        <f t="shared" ca="1" si="3"/>
        <v>353333</v>
      </c>
      <c r="I15" s="1">
        <f t="shared" ca="1" si="4"/>
        <v>176667</v>
      </c>
      <c r="J15" s="1">
        <f t="shared" ca="1" si="5"/>
        <v>24205</v>
      </c>
      <c r="K15" s="1">
        <f t="shared" ca="1" si="6"/>
        <v>152461</v>
      </c>
    </row>
    <row r="16" spans="1:11" x14ac:dyDescent="0.35">
      <c r="A16" s="6" t="s">
        <v>1</v>
      </c>
      <c r="B16" s="6" t="s">
        <v>26</v>
      </c>
      <c r="C16" s="6" t="s">
        <v>27</v>
      </c>
      <c r="D16" s="1">
        <v>12</v>
      </c>
      <c r="E16" s="1">
        <f t="shared" ca="1" si="0"/>
        <v>96104</v>
      </c>
      <c r="F16" s="1">
        <f t="shared" ca="1" si="1"/>
        <v>211378</v>
      </c>
      <c r="G16" s="1" t="str">
        <f t="shared" ca="1" si="2"/>
        <v>DEM</v>
      </c>
      <c r="H16" s="1">
        <f t="shared" ca="1" si="3"/>
        <v>307482</v>
      </c>
      <c r="I16" s="1">
        <f t="shared" ca="1" si="4"/>
        <v>153742</v>
      </c>
      <c r="J16" s="1">
        <f t="shared" ca="1" si="5"/>
        <v>96104</v>
      </c>
      <c r="K16" s="1">
        <f t="shared" ca="1" si="6"/>
        <v>57636</v>
      </c>
    </row>
    <row r="17" spans="1:11" x14ac:dyDescent="0.35">
      <c r="A17" s="6" t="s">
        <v>28</v>
      </c>
      <c r="B17" s="6" t="s">
        <v>28</v>
      </c>
      <c r="C17" s="6" t="s">
        <v>28</v>
      </c>
      <c r="D17" s="1">
        <v>13</v>
      </c>
      <c r="E17" s="1">
        <f t="shared" ca="1" si="0"/>
        <v>40541</v>
      </c>
      <c r="F17" s="1">
        <f t="shared" ca="1" si="1"/>
        <v>198771</v>
      </c>
      <c r="G17" s="1" t="str">
        <f t="shared" ca="1" si="2"/>
        <v>DEM</v>
      </c>
      <c r="H17" s="1">
        <f t="shared" ca="1" si="3"/>
        <v>239312</v>
      </c>
      <c r="I17" s="1">
        <f t="shared" ca="1" si="4"/>
        <v>119657</v>
      </c>
      <c r="J17" s="1">
        <f t="shared" ca="1" si="5"/>
        <v>40541</v>
      </c>
      <c r="K17" s="1">
        <f t="shared" ca="1" si="6"/>
        <v>79114</v>
      </c>
    </row>
    <row r="18" spans="1:11" x14ac:dyDescent="0.35">
      <c r="A18" s="6" t="s">
        <v>0</v>
      </c>
      <c r="B18" s="6" t="s">
        <v>29</v>
      </c>
      <c r="C18" s="6" t="s">
        <v>30</v>
      </c>
      <c r="D18" s="1">
        <v>14</v>
      </c>
      <c r="E18" s="1">
        <f t="shared" ca="1" si="0"/>
        <v>58103</v>
      </c>
      <c r="F18" s="1">
        <f t="shared" ca="1" si="1"/>
        <v>244135</v>
      </c>
      <c r="G18" s="1" t="str">
        <f t="shared" ca="1" si="2"/>
        <v>DEM</v>
      </c>
      <c r="H18" s="1">
        <f t="shared" ca="1" si="3"/>
        <v>302238</v>
      </c>
      <c r="I18" s="1">
        <f t="shared" ca="1" si="4"/>
        <v>151120</v>
      </c>
      <c r="J18" s="1">
        <f t="shared" ca="1" si="5"/>
        <v>58103</v>
      </c>
      <c r="K18" s="1">
        <f t="shared" ca="1" si="6"/>
        <v>93015</v>
      </c>
    </row>
    <row r="19" spans="1:11" x14ac:dyDescent="0.35">
      <c r="A19" s="6" t="s">
        <v>1</v>
      </c>
      <c r="B19" s="6" t="s">
        <v>31</v>
      </c>
      <c r="C19" s="6" t="s">
        <v>32</v>
      </c>
      <c r="G19" s="1" t="s">
        <v>82</v>
      </c>
      <c r="H19" s="2">
        <f ca="1">SUM(H5:H18)</f>
        <v>4437382</v>
      </c>
      <c r="J19" s="3">
        <f ca="1">SUM(J5:J18)</f>
        <v>767211</v>
      </c>
      <c r="K19" s="4">
        <f ca="1">SUM(K5:K18)</f>
        <v>1451470</v>
      </c>
    </row>
    <row r="20" spans="1:11" x14ac:dyDescent="0.35">
      <c r="A20" s="6" t="s">
        <v>33</v>
      </c>
      <c r="B20" s="6" t="s">
        <v>33</v>
      </c>
      <c r="C20" s="6" t="s">
        <v>33</v>
      </c>
    </row>
    <row r="21" spans="1:11" x14ac:dyDescent="0.35">
      <c r="A21" s="6" t="s">
        <v>0</v>
      </c>
      <c r="B21" s="6" t="s">
        <v>34</v>
      </c>
      <c r="C21" s="6" t="s">
        <v>35</v>
      </c>
      <c r="G21" s="1" t="s">
        <v>83</v>
      </c>
      <c r="H21" s="1">
        <f ca="1">K19-J19</f>
        <v>684259</v>
      </c>
    </row>
    <row r="22" spans="1:11" x14ac:dyDescent="0.35">
      <c r="A22" s="6" t="s">
        <v>1</v>
      </c>
      <c r="B22" s="6" t="s">
        <v>36</v>
      </c>
      <c r="C22" s="6" t="s">
        <v>37</v>
      </c>
      <c r="G22" s="1" t="s">
        <v>84</v>
      </c>
      <c r="H22" s="5">
        <f ca="1">H21/H19</f>
        <v>0.15420331177257221</v>
      </c>
    </row>
    <row r="23" spans="1:11" x14ac:dyDescent="0.35">
      <c r="A23" s="6" t="s">
        <v>38</v>
      </c>
      <c r="B23" s="6" t="s">
        <v>38</v>
      </c>
      <c r="C23" s="6" t="s">
        <v>38</v>
      </c>
      <c r="G23" s="1">
        <f>0.15*14</f>
        <v>2.1</v>
      </c>
    </row>
    <row r="24" spans="1:11" x14ac:dyDescent="0.35">
      <c r="A24" s="6" t="s">
        <v>0</v>
      </c>
      <c r="B24" s="6" t="s">
        <v>39</v>
      </c>
      <c r="C24" s="6" t="s">
        <v>40</v>
      </c>
      <c r="F24" s="1" t="s">
        <v>87</v>
      </c>
      <c r="G24" s="1" t="s">
        <v>85</v>
      </c>
    </row>
    <row r="25" spans="1:11" x14ac:dyDescent="0.35">
      <c r="A25" s="6" t="s">
        <v>1</v>
      </c>
      <c r="B25" s="6" t="s">
        <v>41</v>
      </c>
      <c r="C25" s="6" t="s">
        <v>42</v>
      </c>
      <c r="G25" s="1" t="s">
        <v>86</v>
      </c>
    </row>
    <row r="26" spans="1:11" x14ac:dyDescent="0.35">
      <c r="A26" s="6" t="s">
        <v>43</v>
      </c>
      <c r="B26" s="6" t="s">
        <v>43</v>
      </c>
      <c r="C26" s="6" t="s">
        <v>43</v>
      </c>
    </row>
    <row r="27" spans="1:11" x14ac:dyDescent="0.35">
      <c r="A27" s="6" t="s">
        <v>0</v>
      </c>
      <c r="B27" s="6" t="s">
        <v>44</v>
      </c>
      <c r="C27" s="6" t="s">
        <v>45</v>
      </c>
      <c r="E27" s="2" t="s">
        <v>88</v>
      </c>
      <c r="F27" s="2"/>
      <c r="G27" s="2"/>
      <c r="H27" s="2"/>
      <c r="I27" s="2"/>
      <c r="J27" s="2"/>
      <c r="K27" s="2"/>
    </row>
    <row r="28" spans="1:11" x14ac:dyDescent="0.35">
      <c r="A28" s="6" t="s">
        <v>1</v>
      </c>
      <c r="B28" s="6" t="s">
        <v>46</v>
      </c>
      <c r="C28" s="6" t="s">
        <v>47</v>
      </c>
      <c r="E28" s="2" t="s">
        <v>89</v>
      </c>
      <c r="F28" s="2"/>
      <c r="G28" s="2"/>
      <c r="H28" s="2"/>
      <c r="I28" s="2"/>
      <c r="J28" s="2"/>
      <c r="K28" s="2"/>
    </row>
    <row r="29" spans="1:11" ht="29" x14ac:dyDescent="0.35">
      <c r="A29" s="6" t="s">
        <v>48</v>
      </c>
      <c r="B29" s="6" t="s">
        <v>48</v>
      </c>
      <c r="C29" s="6" t="s">
        <v>48</v>
      </c>
      <c r="E29" s="2" t="s">
        <v>90</v>
      </c>
      <c r="F29" s="2"/>
      <c r="G29" s="2"/>
      <c r="H29" s="2"/>
      <c r="I29" s="2"/>
      <c r="J29" s="2"/>
      <c r="K29" s="2"/>
    </row>
    <row r="30" spans="1:11" x14ac:dyDescent="0.35">
      <c r="A30" s="6" t="s">
        <v>0</v>
      </c>
      <c r="B30" s="6" t="s">
        <v>49</v>
      </c>
      <c r="C30" s="6" t="s">
        <v>50</v>
      </c>
      <c r="E30" s="2" t="s">
        <v>91</v>
      </c>
      <c r="F30" s="2"/>
      <c r="G30" s="2"/>
      <c r="H30" s="2"/>
      <c r="I30" s="2"/>
      <c r="J30" s="2"/>
      <c r="K30" s="2"/>
    </row>
    <row r="31" spans="1:11" x14ac:dyDescent="0.35">
      <c r="A31" s="6" t="s">
        <v>1</v>
      </c>
      <c r="B31" s="6" t="s">
        <v>51</v>
      </c>
      <c r="C31" s="6" t="s">
        <v>52</v>
      </c>
      <c r="E31" s="2" t="s">
        <v>92</v>
      </c>
      <c r="F31" s="2"/>
      <c r="G31" s="2"/>
      <c r="H31" s="2"/>
      <c r="I31" s="2"/>
      <c r="J31" s="2"/>
      <c r="K31" s="2"/>
    </row>
    <row r="32" spans="1:11" ht="29" x14ac:dyDescent="0.35">
      <c r="A32" s="6" t="s">
        <v>53</v>
      </c>
      <c r="B32" s="6" t="s">
        <v>53</v>
      </c>
      <c r="C32" s="6" t="s">
        <v>53</v>
      </c>
      <c r="E32" s="2" t="s">
        <v>93</v>
      </c>
      <c r="F32" s="2"/>
      <c r="G32" s="2"/>
      <c r="H32" s="2"/>
      <c r="I32" s="2"/>
      <c r="J32" s="2"/>
      <c r="K32" s="2"/>
    </row>
    <row r="33" spans="1:11" x14ac:dyDescent="0.35">
      <c r="A33" s="6" t="s">
        <v>0</v>
      </c>
      <c r="B33" s="6" t="s">
        <v>54</v>
      </c>
      <c r="C33" s="6" t="s">
        <v>55</v>
      </c>
      <c r="E33" s="2"/>
      <c r="F33" s="2"/>
      <c r="G33" s="2"/>
      <c r="H33" s="2"/>
      <c r="I33" s="2"/>
      <c r="J33" s="2"/>
      <c r="K33" s="2"/>
    </row>
    <row r="34" spans="1:11" x14ac:dyDescent="0.35">
      <c r="A34" s="6" t="s">
        <v>1</v>
      </c>
      <c r="B34" s="6" t="s">
        <v>56</v>
      </c>
      <c r="C34" s="6" t="s">
        <v>57</v>
      </c>
    </row>
    <row r="35" spans="1:11" ht="29" x14ac:dyDescent="0.35">
      <c r="A35" s="6" t="s">
        <v>58</v>
      </c>
      <c r="B35" s="6" t="s">
        <v>58</v>
      </c>
      <c r="C35" s="6" t="s">
        <v>58</v>
      </c>
    </row>
    <row r="36" spans="1:11" x14ac:dyDescent="0.35">
      <c r="A36" s="6" t="s">
        <v>0</v>
      </c>
      <c r="B36" s="6" t="s">
        <v>59</v>
      </c>
      <c r="C36" s="6" t="s">
        <v>60</v>
      </c>
    </row>
    <row r="37" spans="1:11" x14ac:dyDescent="0.35">
      <c r="A37" s="6" t="s">
        <v>1</v>
      </c>
      <c r="B37" s="6" t="s">
        <v>61</v>
      </c>
      <c r="C37" s="6" t="s">
        <v>62</v>
      </c>
    </row>
    <row r="38" spans="1:11" ht="29" x14ac:dyDescent="0.35">
      <c r="A38" s="6" t="s">
        <v>63</v>
      </c>
      <c r="B38" s="6" t="s">
        <v>63</v>
      </c>
      <c r="C38" s="6" t="s">
        <v>63</v>
      </c>
    </row>
    <row r="39" spans="1:11" x14ac:dyDescent="0.35">
      <c r="A39" s="6" t="s">
        <v>0</v>
      </c>
      <c r="B39" s="6" t="s">
        <v>64</v>
      </c>
      <c r="C39" s="6" t="s">
        <v>65</v>
      </c>
    </row>
    <row r="40" spans="1:11" x14ac:dyDescent="0.35">
      <c r="A40" s="6" t="s">
        <v>1</v>
      </c>
      <c r="B40" s="6" t="s">
        <v>66</v>
      </c>
      <c r="C40" s="6" t="s">
        <v>67</v>
      </c>
    </row>
    <row r="41" spans="1:11" ht="29" x14ac:dyDescent="0.35">
      <c r="A41" s="6" t="s">
        <v>68</v>
      </c>
      <c r="B41" s="6" t="s">
        <v>68</v>
      </c>
      <c r="C41" s="6" t="s">
        <v>68</v>
      </c>
    </row>
    <row r="42" spans="1:11" x14ac:dyDescent="0.35">
      <c r="A42" s="6" t="s">
        <v>0</v>
      </c>
      <c r="B42" s="6" t="s">
        <v>69</v>
      </c>
      <c r="C42" s="6" t="s">
        <v>70</v>
      </c>
    </row>
    <row r="43" spans="1:11" x14ac:dyDescent="0.35">
      <c r="A43" s="6" t="s">
        <v>1</v>
      </c>
      <c r="B43" s="6" t="s">
        <v>71</v>
      </c>
      <c r="C43" s="6" t="s">
        <v>72</v>
      </c>
    </row>
    <row r="44" spans="1:11" x14ac:dyDescent="0.35">
      <c r="A44" s="6"/>
      <c r="B44" s="6" t="s">
        <v>2</v>
      </c>
      <c r="C44" s="6" t="s">
        <v>73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4" sqref="C14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4 D A A B Q S w M E F A A C A A g A h z L Z S i R i W Z C n A A A A + A A A A B I A H A B D b 2 5 m a W c v U G F j a 2 F n Z S 5 4 b W w g o h g A K K A U A A A A A A A A A A A A A A A A A A A A A A A A A A A A h Y 9 B D o I w F E S v Q r q n L b V G Q z 5 l 4 V Y S E 6 J x 2 0 C F R i i G F s v d X H g k r y C J o u 5 c z u R N 8 u Z x u 0 M 6 t k 1 w V b 3 V n U l Q h C k K l C m 6 U p s q Q Y M 7 h W u U C t j J 4 i w r F U y w s f F o d Y J q 5 y 4 x I d 5 7 7 B e 4 6 y v C K I 3 I M d v m R a 1 a G W p j n T S F Q p 9 V + X + F B B x e M o J h v s R 8 R T l m n A G Z a 8 i 0 + S J s M s Y U y E 8 J m 6 F x Q 6 + E M u E + B z J H I O 8 X 4 g l Q S w M E F A A C A A g A h z L Z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c y 2 U q K L u 4 2 5 Q A A A J Y B A A A T A B w A R m 9 y b X V s Y X M v U 2 V j d G l v b j E u b S C i G A A o o B Q A A A A A A A A A A A A A A A A A A A A A A A A A A A B 1 j z 1 r w z A Q h n e D / 4 N Q F h u M Z K d t h o Z O b u g W S m P o U E K R 1 U t s 0 E e Q z t B i / N 8 r R + 1 Q q L W c e F 6 4 5 z 0 P E n t r y C H O a p s m a e I 7 4 e C D r G g j W g W k p O S B K M A 0 I e E d 7 O A k B P I K L X s W Z 8 j m T 2 0 N g k G f 0 Q 7 x c s + 5 7 l s L 8 u S Y 6 S U O X j B p N Q c V N d y B H x R 6 v i 6 r z d N u / 1 7 v 9 i + s Q 6 1 o n h f R 8 y h Q l E E T f W M 5 v c 3 k + J O u a N 0 J c w 4 t m 6 8 L z A W v X V n j h P E n 6 3 R t 1 a D N H P r s u q o Y R x p h R Q u C I S A I n z g V 5 J e v F / j N A r 9 d 4 H c L f P O H T 3 m a 9 O b f a 7 b f U E s B A i 0 A F A A C A A g A h z L Z S i R i W Z C n A A A A + A A A A B I A A A A A A A A A A A A A A A A A A A A A A E N v b m Z p Z y 9 Q Y W N r Y W d l L n h t b F B L A Q I t A B Q A A g A I A I c y 2 U o P y u m r p A A A A O k A A A A T A A A A A A A A A A A A A A A A A P M A A A B b Q 2 9 u d G V u d F 9 U e X B l c 1 0 u e G 1 s U E s B A i 0 A F A A C A A g A h z L Z S o o u 7 j b l A A A A l g E A A B M A A A A A A A A A A A A A A A A A 5 A E A A E Z v c m 1 1 b G F z L 1 N l Y 3 R p b 2 4 x L m 1 Q S w U G A A A A A A M A A w D C A A A A F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Q o A A A A A A A D T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w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A 2 L T I 1 V D E x O j A 2 O j U 3 L j U w M j c 1 M D h a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E V y c m 9 y Q 2 9 k Z S I g V m F s d W U 9 I n N V b m t u b 3 d u I i A v P j x F b n R y e S B U e X B l P S J G a W x s Q 2 9 s d W 1 u V H l w Z X M i I F Z h b H V l P S J z Q m d Z R 0 J n W U c i I C 8 + P E V u d H J 5 I F R 5 c G U 9 I k Z p b G x F c n J v c k N v d W 5 0 I i B W Y W x 1 Z T 0 i b D A i I C 8 + P E V u d H J 5 I F R 5 c G U 9 I k Z p b G x D b 3 V u d C I g V m F s d W U 9 I m w x M z U 1 I i A v P j x F b n R y e S B U e X B l P S J G a W x s U 3 R h d H V z I i B W Y W x 1 Z T 0 i c 0 N v b X B s Z X R l I i A v P j x F b n R y e S B U e X B l P S J G a W x s V G F y Z 2 V 0 I i B W Y W x 1 Z T 0 i c 1 R h Y m x l X z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0 N o Y W 5 n Z W Q g V H l w Z S 5 7 Q 2 9 s d W 1 u M S w w f S Z x d W 9 0 O y w m c X V v d D t T Z W N 0 a W 9 u M S 9 U Y W J s Z S A w L 0 N o Y W 5 n Z W Q g V H l w Z S 5 7 Q 2 9 s d W 1 u M i w x f S Z x d W 9 0 O y w m c X V v d D t T Z W N 0 a W 9 u M S 9 U Y W J s Z S A w L 0 N o Y W 5 n Z W Q g V H l w Z S 5 7 Q 2 9 s d W 1 u M y w y f S Z x d W 9 0 O y w m c X V v d D t T Z W N 0 a W 9 u M S 9 U Y W J s Z S A w L 0 N o Y W 5 n Z W Q g V H l w Z S 5 7 Q 2 9 s d W 1 u N C w z f S Z x d W 9 0 O y w m c X V v d D t T Z W N 0 a W 9 u M S 9 U Y W J s Z S A w L 0 N o Y W 5 n Z W Q g V H l w Z S 5 7 Q 2 9 s d W 1 u N S w 0 f S Z x d W 9 0 O y w m c X V v d D t T Z W N 0 a W 9 u M S 9 U Y W J s Z S A w L 0 N o Y W 5 n Z W Q g V H l w Z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S A w L 0 N o Y W 5 n Z W Q g V H l w Z S 5 7 Q 2 9 s d W 1 u M S w w f S Z x d W 9 0 O y w m c X V v d D t T Z W N 0 a W 9 u M S 9 U Y W J s Z S A w L 0 N o Y W 5 n Z W Q g V H l w Z S 5 7 Q 2 9 s d W 1 u M i w x f S Z x d W 9 0 O y w m c X V v d D t T Z W N 0 a W 9 u M S 9 U Y W J s Z S A w L 0 N o Y W 5 n Z W Q g V H l w Z S 5 7 Q 2 9 s d W 1 u M y w y f S Z x d W 9 0 O y w m c X V v d D t T Z W N 0 a W 9 u M S 9 U Y W J s Z S A w L 0 N o Y W 5 n Z W Q g V H l w Z S 5 7 Q 2 9 s d W 1 u N C w z f S Z x d W 9 0 O y w m c X V v d D t T Z W N 0 a W 9 u M S 9 U Y W J s Z S A w L 0 N o Y W 5 n Z W Q g V H l w Z S 5 7 Q 2 9 s d W 1 u N S w 0 f S Z x d W 9 0 O y w m c X V v d D t T Z W N 0 a W 9 u M S 9 U Y W J s Z S A w L 0 N o Y W 5 n Z W Q g V H l w Z S 5 7 Q 2 9 s d W 1 u N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F E / Q 0 Y K T S S a e v x 7 9 X Q V T Y A A A A A A I A A A A A A B B m A A A A A Q A A I A A A A K / Y x 2 T 2 E S f R n e K t Y b O o L w X u I B C E K 7 l Q G m y v / N E k U M 0 s A A A A A A 6 A A A A A A g A A I A A A A P b n 3 L p M D h Q h L Y R 8 J 9 F g T V E a D 3 D v M p A O W S b 4 Z z 7 v k G 2 2 U A A A A M r 0 u k l D q + g W P + j 5 h w F m 7 6 2 W 8 / g G p H l P a t N v m G 8 y n 2 C I Q 4 4 2 U 3 6 c Y G s R 6 v 8 v b Y 7 P F m W p L z N b y M S a z A t A N l Y H j d s + E k M q v u c K 8 X r l M G y 1 J Y v O Q A A A A N M c N + V n X h k Y q c e s B B T Y M m b a i X g x y I Q V U Y o k 3 N R X n I N t m R N I d c E 9 J l z E 6 i J X o d 4 F I h v M M y b d Q n l x F O w E u L W 9 9 k I = < / D a t a M a s h u p > 
</file>

<file path=customXml/itemProps1.xml><?xml version="1.0" encoding="utf-8"?>
<ds:datastoreItem xmlns:ds="http://schemas.openxmlformats.org/officeDocument/2006/customXml" ds:itemID="{FD74E257-7C38-445D-B0C6-9D71708061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2017-06-25T11:06:21Z</dcterms:created>
  <dcterms:modified xsi:type="dcterms:W3CDTF">2017-06-25T12:01:42Z</dcterms:modified>
</cp:coreProperties>
</file>