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AGEFEMALE">Sheet1!$H$13</definedName>
    <definedName name="AGEMALE">Sheet1!$G$13</definedName>
    <definedName name="FEMALE30">Sheet1!$H$7</definedName>
    <definedName name="FEMALE50">Sheet1!$H$8</definedName>
    <definedName name="FEMALE70">Sheet1!$H$9</definedName>
    <definedName name="MALE30">Sheet1!$H$4</definedName>
    <definedName name="MALE50">Sheet1!$H$5</definedName>
    <definedName name="MALE70">Sheet1!$H$6</definedName>
    <definedName name="RATIOFEMALE">Sheet1!$H$11</definedName>
    <definedName name="RATIOMALE">Sheet1!$G$11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6" i="1"/>
  <c r="G16" i="1"/>
  <c r="G15" i="1"/>
  <c r="G14" i="1"/>
  <c r="H9" i="1"/>
  <c r="H8" i="1"/>
  <c r="H6" i="1"/>
  <c r="H5" i="1"/>
  <c r="H7" i="1"/>
  <c r="H4" i="1"/>
  <c r="J5" i="1"/>
  <c r="J9" i="1"/>
  <c r="J8" i="1"/>
  <c r="J7" i="1"/>
  <c r="J6" i="1"/>
  <c r="J4" i="1"/>
  <c r="G17" i="1" l="1"/>
  <c r="H17" i="1"/>
</calcChain>
</file>

<file path=xl/sharedStrings.xml><?xml version="1.0" encoding="utf-8"?>
<sst xmlns="http://schemas.openxmlformats.org/spreadsheetml/2006/main" count="37" uniqueCount="33">
  <si>
    <t>M</t>
  </si>
  <si>
    <t>Gender</t>
  </si>
  <si>
    <t>F</t>
  </si>
  <si>
    <t>Years Lost</t>
  </si>
  <si>
    <t>Age</t>
  </si>
  <si>
    <t>MALE30</t>
  </si>
  <si>
    <t>MALE50</t>
  </si>
  <si>
    <t>MALE70</t>
  </si>
  <si>
    <t>FEMALE30</t>
  </si>
  <si>
    <t>FEMALE50</t>
  </si>
  <si>
    <t>FEMALE70</t>
  </si>
  <si>
    <t>30-50</t>
  </si>
  <si>
    <t>50-70</t>
  </si>
  <si>
    <t>Weight30</t>
  </si>
  <si>
    <t>Weight50</t>
  </si>
  <si>
    <t>Weight70</t>
  </si>
  <si>
    <t>YearsLost</t>
  </si>
  <si>
    <t>Male</t>
  </si>
  <si>
    <t>Female</t>
  </si>
  <si>
    <t>(50-AGE)/20</t>
  </si>
  <si>
    <t>(AGE-30)/20</t>
  </si>
  <si>
    <t>(70-AGE)/20</t>
  </si>
  <si>
    <t>(AGE-50)/20</t>
  </si>
  <si>
    <t>AGE</t>
  </si>
  <si>
    <t>THE CALCULUS OF HAPPINESS</t>
  </si>
  <si>
    <t>OSCAR FERNANDEZ</t>
  </si>
  <si>
    <t>PRINCETON UNIVERSITY PRESS 2017</t>
  </si>
  <si>
    <t>RATIO</t>
  </si>
  <si>
    <t>RATIO IS WAIST/HEIGHT</t>
  </si>
  <si>
    <t>NONSMOKERS</t>
  </si>
  <si>
    <t>42 inch waist</t>
  </si>
  <si>
    <t>5 feet 10 inches</t>
  </si>
  <si>
    <t>Ratio = 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</si>
</sst>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0" borderId="0" xfId="0" applyAlignment="1">
      <alignment horizontal="left"/>
    </xf>
    <xf numFmtId="0" fontId="1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C7" sqref="C7"/>
    </sheetView>
  </sheetViews>
  <sheetFormatPr defaultRowHeight="14.5" x14ac:dyDescent="0.35"/>
  <cols>
    <col min="4" max="4" width="14" customWidth="1"/>
    <col min="5" max="5" width="14.90625" customWidth="1"/>
    <col min="7" max="7" width="11" customWidth="1"/>
    <col min="9" max="9" width="10.36328125" customWidth="1"/>
  </cols>
  <sheetData>
    <row r="1" spans="1:14" x14ac:dyDescent="0.35">
      <c r="C1" t="s">
        <v>28</v>
      </c>
    </row>
    <row r="2" spans="1:14" x14ac:dyDescent="0.35">
      <c r="H2" t="s">
        <v>29</v>
      </c>
    </row>
    <row r="3" spans="1:14" x14ac:dyDescent="0.35">
      <c r="F3" t="s">
        <v>1</v>
      </c>
      <c r="H3" t="s">
        <v>3</v>
      </c>
    </row>
    <row r="4" spans="1:14" x14ac:dyDescent="0.35">
      <c r="C4" t="s">
        <v>30</v>
      </c>
      <c r="F4" t="s">
        <v>0</v>
      </c>
      <c r="G4">
        <v>30</v>
      </c>
      <c r="H4">
        <f>616.67*RATIOMALE^3-920*RATIOMALE^2+467.83*RATIOMALE-81</f>
        <v>1.6987199999999802</v>
      </c>
      <c r="I4" t="s">
        <v>5</v>
      </c>
      <c r="J4" t="str">
        <f ca="1">_xlfn.FORMULATEXT(MALE30)</f>
        <v>=616.67*RATIOMALE^3-920*RATIOMALE^2+467.83*RATIOMALE-81</v>
      </c>
    </row>
    <row r="5" spans="1:14" x14ac:dyDescent="0.35">
      <c r="A5" s="5">
        <v>30</v>
      </c>
      <c r="B5" s="5"/>
      <c r="C5" t="s">
        <v>31</v>
      </c>
      <c r="F5" t="s">
        <v>0</v>
      </c>
      <c r="G5">
        <v>50</v>
      </c>
      <c r="H5">
        <f>183.33*RATIOMALE^3-180*RATIOMALE^2+45.167*RATIOMALE-0.5</f>
        <v>1.3994800000000041</v>
      </c>
      <c r="I5" t="s">
        <v>6</v>
      </c>
      <c r="J5" t="str">
        <f ca="1">_xlfn.FORMULATEXT(MALE50)</f>
        <v>=183.33*RATIOMALE^3-180*RATIOMALE^2+45.167*RATIOMALE-0.5</v>
      </c>
    </row>
    <row r="6" spans="1:14" x14ac:dyDescent="0.35">
      <c r="A6" s="5">
        <v>31</v>
      </c>
      <c r="B6" s="5"/>
      <c r="C6" t="s">
        <v>32</v>
      </c>
      <c r="F6" t="s">
        <v>0</v>
      </c>
      <c r="G6">
        <v>70</v>
      </c>
      <c r="H6">
        <f>-83.33*RATIOMALE^3+245*RATIOMALE^2-188.67*RATIOMALE+43.5</f>
        <v>0.49872000000002004</v>
      </c>
      <c r="I6" t="s">
        <v>7</v>
      </c>
      <c r="J6" t="str">
        <f ca="1">_xlfn.FORMULATEXT(MALE70)</f>
        <v>=-83.33*RATIOMALE^3+245*RATIOMALE^2-188.67*RATIOMALE+43.5</v>
      </c>
    </row>
    <row r="7" spans="1:14" x14ac:dyDescent="0.35">
      <c r="A7" s="5">
        <v>32</v>
      </c>
      <c r="B7" s="5"/>
      <c r="F7" t="s">
        <v>2</v>
      </c>
      <c r="G7">
        <v>30</v>
      </c>
      <c r="H7">
        <f>150*RATIOFEMALE^3-175*RATIOFEMALE^2+69*RATIOFEMALE-9.4</f>
        <v>1.3999999999999968</v>
      </c>
      <c r="I7" t="s">
        <v>8</v>
      </c>
      <c r="J7" t="str">
        <f ca="1">_xlfn.FORMULATEXT(FEMALE30)</f>
        <v>=150*RATIOFEMALE^3-175*RATIOFEMALE^2+69*RATIOFEMALE-9.4</v>
      </c>
    </row>
    <row r="8" spans="1:14" x14ac:dyDescent="0.35">
      <c r="A8" s="5">
        <v>33</v>
      </c>
      <c r="B8" s="5"/>
      <c r="F8" t="s">
        <v>2</v>
      </c>
      <c r="G8">
        <v>50</v>
      </c>
      <c r="H8">
        <f>116.67*RATIOFEMALE^3-130*RATIOFEMALE^2+48.33*RATIOFEMALE-6.4</f>
        <v>0.9987200000000005</v>
      </c>
      <c r="I8" t="s">
        <v>9</v>
      </c>
      <c r="J8" t="str">
        <f ca="1">_xlfn.FORMULATEXT(FEMALE50)</f>
        <v>=116.67*RATIOFEMALE^3-130*RATIOFEMALE^2+48.33*RATIOFEMALE-6.4</v>
      </c>
    </row>
    <row r="9" spans="1:14" x14ac:dyDescent="0.35">
      <c r="A9" s="5">
        <v>34</v>
      </c>
      <c r="B9" s="5"/>
      <c r="F9" t="s">
        <v>2</v>
      </c>
      <c r="G9">
        <v>70</v>
      </c>
      <c r="H9">
        <f>60*RATIOFEMALE^2-58.4*RATIOFEMALE+14.21</f>
        <v>0.76999999999999957</v>
      </c>
      <c r="I9" t="s">
        <v>10</v>
      </c>
      <c r="J9" t="str">
        <f ca="1">_xlfn.FORMULATEXT(FEMALE70)</f>
        <v>=60*RATIOFEMALE^2-58.4*RATIOFEMALE+14.21</v>
      </c>
    </row>
    <row r="10" spans="1:14" x14ac:dyDescent="0.35">
      <c r="A10" s="5">
        <v>35</v>
      </c>
      <c r="B10" s="5"/>
      <c r="C10" s="3"/>
    </row>
    <row r="11" spans="1:14" x14ac:dyDescent="0.35">
      <c r="A11" s="5">
        <v>36</v>
      </c>
      <c r="B11" s="5" t="s">
        <v>23</v>
      </c>
      <c r="C11" s="4"/>
      <c r="F11" t="s">
        <v>27</v>
      </c>
      <c r="G11">
        <v>0.6</v>
      </c>
      <c r="H11">
        <v>0.6</v>
      </c>
      <c r="K11" s="6" t="s">
        <v>24</v>
      </c>
      <c r="L11" s="6"/>
      <c r="M11" s="6"/>
      <c r="N11" s="2"/>
    </row>
    <row r="12" spans="1:14" x14ac:dyDescent="0.35">
      <c r="A12" s="5">
        <v>37</v>
      </c>
      <c r="B12" s="5"/>
      <c r="G12" t="s">
        <v>17</v>
      </c>
      <c r="H12" t="s">
        <v>18</v>
      </c>
      <c r="K12" s="2"/>
      <c r="L12" s="2"/>
      <c r="M12" s="2"/>
      <c r="N12" s="2"/>
    </row>
    <row r="13" spans="1:14" x14ac:dyDescent="0.35">
      <c r="A13" s="5">
        <v>38</v>
      </c>
      <c r="B13" s="5"/>
      <c r="D13" t="s">
        <v>11</v>
      </c>
      <c r="E13" t="s">
        <v>12</v>
      </c>
      <c r="F13" t="s">
        <v>4</v>
      </c>
      <c r="G13">
        <v>36</v>
      </c>
      <c r="H13">
        <v>44</v>
      </c>
      <c r="K13" s="2" t="s">
        <v>25</v>
      </c>
      <c r="L13" s="2"/>
      <c r="M13" s="2"/>
      <c r="N13" s="2"/>
    </row>
    <row r="14" spans="1:14" x14ac:dyDescent="0.35">
      <c r="A14" s="5">
        <v>39</v>
      </c>
      <c r="B14" s="5"/>
      <c r="D14" s="1" t="s">
        <v>19</v>
      </c>
      <c r="E14">
        <v>0</v>
      </c>
      <c r="F14" t="s">
        <v>13</v>
      </c>
      <c r="G14">
        <f>IF(OR(AGEMALE&lt;30,AGEMALE&gt;70),"NONE",IF(AGEMALE&lt;=50,(50-AGEMALE)/20,0))</f>
        <v>0.7</v>
      </c>
      <c r="H14">
        <f>IF(OR(AGEFEMALE&lt;30,AGEFEMALE&gt;70),"NONE",IF(AGEFEMALE&lt;=50,(50-AGEFEMALE)/20,0))</f>
        <v>0.3</v>
      </c>
      <c r="K14" s="2" t="s">
        <v>26</v>
      </c>
      <c r="L14" s="2"/>
      <c r="M14" s="2"/>
      <c r="N14" s="2"/>
    </row>
    <row r="15" spans="1:14" x14ac:dyDescent="0.35">
      <c r="A15" s="5">
        <v>40</v>
      </c>
      <c r="B15" s="5"/>
      <c r="D15" s="1" t="s">
        <v>20</v>
      </c>
      <c r="E15" s="2" t="s">
        <v>21</v>
      </c>
      <c r="F15" t="s">
        <v>14</v>
      </c>
      <c r="G15">
        <f>IF(OR(AGEMALE&lt;30,AGEMALE&gt;70),"NONE",IF(AGEMALE&lt;=50,(AGEMALE-30)/20,(70-AGEMALE)/20))</f>
        <v>0.3</v>
      </c>
      <c r="H15">
        <f>IF(OR(AGEFEMALE&lt;30,AGEFEMALE&gt;70),"NONE",IF(AGEFEMALE&lt;=50,(AGEFEMALE-30)/20,(70-AGEFEMALE)/20))</f>
        <v>0.7</v>
      </c>
      <c r="K15" s="2"/>
      <c r="L15" s="2"/>
      <c r="M15" s="2"/>
      <c r="N15" s="2"/>
    </row>
    <row r="16" spans="1:14" x14ac:dyDescent="0.35">
      <c r="A16" s="5">
        <v>41</v>
      </c>
      <c r="B16" s="5"/>
      <c r="D16">
        <v>0</v>
      </c>
      <c r="E16" s="2" t="s">
        <v>22</v>
      </c>
      <c r="F16" t="s">
        <v>15</v>
      </c>
      <c r="G16">
        <f>IF(OR(AGEMALE&lt;30,AGEMALE&gt;70),"NONE",IF(AGEMALE&lt;=50,0,(AGEMALE-50)/20))</f>
        <v>0</v>
      </c>
      <c r="H16">
        <f>IF(OR(AGEFEMALE&lt;30,AGEFEMALE&gt;70),"NONE",IF(AGEFEMALE&lt;=50,0,(AGEFEMALE-50)/20))</f>
        <v>0</v>
      </c>
    </row>
    <row r="17" spans="1:8" x14ac:dyDescent="0.35">
      <c r="A17" s="5">
        <v>42</v>
      </c>
      <c r="B17" s="5"/>
      <c r="F17" t="s">
        <v>16</v>
      </c>
      <c r="G17">
        <f>IF(G14="NONE","CAN'T TELL",SUMPRODUCT(H4:H6,G14:G16))</f>
        <v>1.6089479999999874</v>
      </c>
      <c r="H17">
        <f>IF(H14="NONE","CAN'T TELL",SUMPRODUCT(H14:H16,H7:H9))</f>
        <v>1.1191039999999992</v>
      </c>
    </row>
    <row r="18" spans="1:8" x14ac:dyDescent="0.35">
      <c r="A18" s="5">
        <v>43</v>
      </c>
      <c r="B18" s="5"/>
    </row>
    <row r="19" spans="1:8" x14ac:dyDescent="0.35">
      <c r="A19" s="5">
        <v>44</v>
      </c>
      <c r="B19" s="5"/>
    </row>
    <row r="20" spans="1:8" x14ac:dyDescent="0.35">
      <c r="A20" s="5">
        <v>45</v>
      </c>
      <c r="B20" s="5"/>
    </row>
    <row r="21" spans="1:8" x14ac:dyDescent="0.35">
      <c r="A21" s="5">
        <v>46</v>
      </c>
      <c r="B21" s="5"/>
    </row>
    <row r="22" spans="1:8" x14ac:dyDescent="0.35">
      <c r="A22" s="5">
        <v>47</v>
      </c>
      <c r="B22" s="5"/>
    </row>
    <row r="23" spans="1:8" x14ac:dyDescent="0.35">
      <c r="A23" s="5">
        <v>48</v>
      </c>
      <c r="B23" s="5"/>
    </row>
    <row r="24" spans="1:8" x14ac:dyDescent="0.35">
      <c r="A24" s="5">
        <v>49</v>
      </c>
      <c r="B24" s="5"/>
    </row>
    <row r="25" spans="1:8" x14ac:dyDescent="0.35">
      <c r="A25" s="5">
        <v>50</v>
      </c>
      <c r="B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AGEFEMALE</vt:lpstr>
      <vt:lpstr>AGEMALE</vt:lpstr>
      <vt:lpstr>FEMALE30</vt:lpstr>
      <vt:lpstr>FEMALE50</vt:lpstr>
      <vt:lpstr>FEMALE70</vt:lpstr>
      <vt:lpstr>MALE30</vt:lpstr>
      <vt:lpstr>MALE50</vt:lpstr>
      <vt:lpstr>MALE70</vt:lpstr>
      <vt:lpstr>RATIOFEMALE</vt:lpstr>
      <vt:lpstr>RATIOMALE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2017-05-07T14:35:48Z</dcterms:created>
  <dcterms:modified xsi:type="dcterms:W3CDTF">2017-05-08T12:19:37Z</dcterms:modified>
</cp:coreProperties>
</file>