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videosjuly17\"/>
    </mc:Choice>
  </mc:AlternateContent>
  <bookViews>
    <workbookView xWindow="0" yWindow="0" windowWidth="19200" windowHeight="7930" xr2:uid="{00000000-000D-0000-FFFF-FFFF00000000}"/>
  </bookViews>
  <sheets>
    <sheet name="No Cap" sheetId="1" r:id="rId1"/>
    <sheet name="CAP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K16" i="2"/>
  <c r="I16" i="2"/>
  <c r="I15" i="2"/>
  <c r="H15" i="2"/>
  <c r="E16" i="2"/>
  <c r="K15" i="2"/>
  <c r="L15" i="2" s="1"/>
  <c r="G16" i="2" s="1"/>
  <c r="H16" i="2" s="1"/>
  <c r="H16" i="1"/>
  <c r="H17" i="1"/>
  <c r="H18" i="1"/>
  <c r="H19" i="1"/>
  <c r="H15" i="1"/>
  <c r="J17" i="1"/>
  <c r="K17" i="1" s="1"/>
  <c r="G18" i="1" s="1"/>
  <c r="G17" i="1"/>
  <c r="K16" i="1"/>
  <c r="J16" i="1"/>
  <c r="J15" i="1"/>
  <c r="E17" i="1"/>
  <c r="E18" i="1"/>
  <c r="E19" i="1" s="1"/>
  <c r="E16" i="1"/>
  <c r="K15" i="1"/>
  <c r="G16" i="1" s="1"/>
  <c r="L16" i="2" l="1"/>
  <c r="G17" i="2" s="1"/>
  <c r="E17" i="2"/>
  <c r="J18" i="1"/>
  <c r="K18" i="1" s="1"/>
  <c r="G19" i="1" s="1"/>
  <c r="H17" i="2" l="1"/>
  <c r="I17" i="2"/>
  <c r="E18" i="2"/>
  <c r="L17" i="2"/>
  <c r="G18" i="2" s="1"/>
  <c r="I18" i="2" s="1"/>
  <c r="J19" i="1"/>
  <c r="K19" i="1" s="1"/>
  <c r="H18" i="2" l="1"/>
  <c r="K18" i="2" s="1"/>
  <c r="L18" i="2" s="1"/>
  <c r="G19" i="2" s="1"/>
  <c r="I19" i="2" s="1"/>
  <c r="E19" i="2"/>
  <c r="H19" i="2" l="1"/>
  <c r="K19" i="2" s="1"/>
  <c r="L19" i="2" s="1"/>
</calcChain>
</file>

<file path=xl/sharedStrings.xml><?xml version="1.0" encoding="utf-8"?>
<sst xmlns="http://schemas.openxmlformats.org/spreadsheetml/2006/main" count="24" uniqueCount="13">
  <si>
    <t>30 YEAR ARM</t>
  </si>
  <si>
    <t>YEAR 1 PAYMENTS 8%</t>
  </si>
  <si>
    <t>YEARS 2-5</t>
  </si>
  <si>
    <t>What are monthly payments during years 1-5?</t>
  </si>
  <si>
    <t>Year</t>
  </si>
  <si>
    <t>Start Balance</t>
  </si>
  <si>
    <t>Rate</t>
  </si>
  <si>
    <t>Principal Paid</t>
  </si>
  <si>
    <t>End Balance</t>
  </si>
  <si>
    <t>Months left</t>
  </si>
  <si>
    <t>Payment</t>
  </si>
  <si>
    <t>Annual payment can increase at most 7.5% from one year to the next</t>
  </si>
  <si>
    <t>Payment Should have Been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</si>
</sst>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9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K19"/>
  <sheetViews>
    <sheetView tabSelected="1" workbookViewId="0">
      <selection activeCell="H15" sqref="H15"/>
    </sheetView>
  </sheetViews>
  <sheetFormatPr defaultRowHeight="14.5" x14ac:dyDescent="0.35"/>
  <cols>
    <col min="1" max="4" width="8.7265625" style="4"/>
    <col min="5" max="5" width="11.54296875" style="4" customWidth="1"/>
    <col min="6" max="6" width="8.7265625" style="4"/>
    <col min="7" max="8" width="17.90625" style="4" customWidth="1"/>
    <col min="9" max="9" width="8.7265625" style="4"/>
    <col min="10" max="10" width="17.453125" style="4" customWidth="1"/>
    <col min="11" max="11" width="9.81640625" style="4" bestFit="1" customWidth="1"/>
    <col min="12" max="16384" width="8.7265625" style="4"/>
  </cols>
  <sheetData>
    <row r="4" spans="5:11" x14ac:dyDescent="0.35">
      <c r="F4" s="4" t="s">
        <v>0</v>
      </c>
    </row>
    <row r="5" spans="5:11" x14ac:dyDescent="0.35">
      <c r="F5" s="4" t="s">
        <v>1</v>
      </c>
    </row>
    <row r="6" spans="5:11" x14ac:dyDescent="0.35">
      <c r="F6" s="4" t="s">
        <v>2</v>
      </c>
    </row>
    <row r="7" spans="5:11" x14ac:dyDescent="0.35">
      <c r="F7" s="5">
        <v>0.12</v>
      </c>
    </row>
    <row r="8" spans="5:11" x14ac:dyDescent="0.35">
      <c r="F8" s="5">
        <v>0.15</v>
      </c>
    </row>
    <row r="9" spans="5:11" x14ac:dyDescent="0.35">
      <c r="F9" s="5">
        <v>0.17</v>
      </c>
    </row>
    <row r="10" spans="5:11" x14ac:dyDescent="0.35">
      <c r="F10" s="5">
        <v>0.17</v>
      </c>
    </row>
    <row r="12" spans="5:11" x14ac:dyDescent="0.35">
      <c r="F12" s="4" t="s">
        <v>3</v>
      </c>
    </row>
    <row r="14" spans="5:11" x14ac:dyDescent="0.35">
      <c r="E14" s="4" t="s">
        <v>9</v>
      </c>
      <c r="F14" s="4" t="s">
        <v>4</v>
      </c>
      <c r="G14" s="4" t="s">
        <v>5</v>
      </c>
      <c r="H14" s="4" t="s">
        <v>10</v>
      </c>
      <c r="I14" s="4" t="s">
        <v>6</v>
      </c>
      <c r="J14" s="4" t="s">
        <v>7</v>
      </c>
      <c r="K14" s="4" t="s">
        <v>8</v>
      </c>
    </row>
    <row r="15" spans="5:11" x14ac:dyDescent="0.35">
      <c r="E15" s="4">
        <v>360</v>
      </c>
      <c r="F15" s="4">
        <v>1</v>
      </c>
      <c r="G15" s="6">
        <v>60000</v>
      </c>
      <c r="H15" s="6">
        <f>-PMT(I15/12,E15,G15,0,0)</f>
        <v>440.25874432762572</v>
      </c>
      <c r="I15" s="4">
        <v>0.08</v>
      </c>
      <c r="J15" s="6">
        <f>-CUMPRINC(I15/12,E15,G15,1,12,0)</f>
        <v>501.21838858239011</v>
      </c>
      <c r="K15" s="6">
        <f>G15-J15</f>
        <v>59498.781611417609</v>
      </c>
    </row>
    <row r="16" spans="5:11" x14ac:dyDescent="0.35">
      <c r="E16" s="4">
        <f>E15-12</f>
        <v>348</v>
      </c>
      <c r="F16" s="4">
        <v>2</v>
      </c>
      <c r="G16" s="6">
        <f>K15</f>
        <v>59498.781611417609</v>
      </c>
      <c r="H16" s="6">
        <f t="shared" ref="H16:H19" si="0">-PMT(I16/12,E16,G16,0,0)</f>
        <v>614.24091609587185</v>
      </c>
      <c r="I16" s="4">
        <v>0.12</v>
      </c>
      <c r="J16" s="6">
        <f>-CUMPRINC(I16/12,E16,G16,1,12,0)</f>
        <v>244.17749853123888</v>
      </c>
      <c r="K16" s="6">
        <f>G16-J16</f>
        <v>59254.604112886373</v>
      </c>
    </row>
    <row r="17" spans="5:11" x14ac:dyDescent="0.35">
      <c r="E17" s="4">
        <f t="shared" ref="E17:E19" si="1">E16-12</f>
        <v>336</v>
      </c>
      <c r="F17" s="4">
        <v>3</v>
      </c>
      <c r="G17" s="6">
        <f>K16</f>
        <v>59254.604112886373</v>
      </c>
      <c r="H17" s="6">
        <f t="shared" si="0"/>
        <v>752.26066049624774</v>
      </c>
      <c r="I17" s="4">
        <v>0.15</v>
      </c>
      <c r="J17" s="6">
        <f t="shared" ref="J17:J19" si="2">-CUMPRINC(I17/12,E17,G17,1,12,0)</f>
        <v>148.89866737043781</v>
      </c>
      <c r="K17" s="6">
        <f t="shared" ref="K17:K19" si="3">G17-J17</f>
        <v>59105.705445515938</v>
      </c>
    </row>
    <row r="18" spans="5:11" x14ac:dyDescent="0.35">
      <c r="E18" s="4">
        <f t="shared" si="1"/>
        <v>324</v>
      </c>
      <c r="F18" s="4">
        <v>4</v>
      </c>
      <c r="G18" s="6">
        <f t="shared" ref="G18:G19" si="4">K17</f>
        <v>59105.705445515938</v>
      </c>
      <c r="H18" s="6">
        <f t="shared" si="0"/>
        <v>846.20343230562139</v>
      </c>
      <c r="I18" s="4">
        <v>0.17</v>
      </c>
      <c r="J18" s="6">
        <f t="shared" si="2"/>
        <v>115.17167273037508</v>
      </c>
      <c r="K18" s="6">
        <f t="shared" si="3"/>
        <v>58990.533772785566</v>
      </c>
    </row>
    <row r="19" spans="5:11" x14ac:dyDescent="0.35">
      <c r="E19" s="4">
        <f t="shared" si="1"/>
        <v>312</v>
      </c>
      <c r="F19" s="4">
        <v>5</v>
      </c>
      <c r="G19" s="6">
        <f t="shared" si="4"/>
        <v>58990.533772785566</v>
      </c>
      <c r="H19" s="6">
        <f t="shared" si="0"/>
        <v>617.60284384252634</v>
      </c>
      <c r="I19" s="4">
        <v>0.12</v>
      </c>
      <c r="J19" s="6">
        <f t="shared" si="2"/>
        <v>351.27370475735268</v>
      </c>
      <c r="K19" s="6">
        <f t="shared" si="3"/>
        <v>58639.260068028212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3:L19"/>
  <sheetViews>
    <sheetView workbookViewId="0">
      <selection activeCell="D7" sqref="D7"/>
    </sheetView>
  </sheetViews>
  <sheetFormatPr defaultRowHeight="14.5" x14ac:dyDescent="0.35"/>
  <cols>
    <col min="5" max="5" width="13.36328125" customWidth="1"/>
    <col min="7" max="8" width="17.90625" customWidth="1"/>
    <col min="9" max="9" width="14.54296875" customWidth="1"/>
    <col min="11" max="11" width="17.453125" customWidth="1"/>
    <col min="12" max="12" width="9.81640625" bestFit="1" customWidth="1"/>
  </cols>
  <sheetData>
    <row r="3" spans="5:12" x14ac:dyDescent="0.35">
      <c r="F3" t="s">
        <v>11</v>
      </c>
    </row>
    <row r="4" spans="5:12" x14ac:dyDescent="0.35">
      <c r="F4" t="s">
        <v>0</v>
      </c>
    </row>
    <row r="5" spans="5:12" x14ac:dyDescent="0.35">
      <c r="F5" t="s">
        <v>1</v>
      </c>
    </row>
    <row r="6" spans="5:12" x14ac:dyDescent="0.35">
      <c r="F6" t="s">
        <v>2</v>
      </c>
    </row>
    <row r="7" spans="5:12" x14ac:dyDescent="0.35">
      <c r="F7" s="1">
        <v>0.12</v>
      </c>
    </row>
    <row r="8" spans="5:12" x14ac:dyDescent="0.35">
      <c r="F8" s="1">
        <v>0.15</v>
      </c>
    </row>
    <row r="9" spans="5:12" x14ac:dyDescent="0.35">
      <c r="F9" s="1">
        <v>0.17</v>
      </c>
    </row>
    <row r="10" spans="5:12" x14ac:dyDescent="0.35">
      <c r="F10" s="1">
        <v>0.17</v>
      </c>
    </row>
    <row r="12" spans="5:12" x14ac:dyDescent="0.35">
      <c r="F12" t="s">
        <v>3</v>
      </c>
    </row>
    <row r="14" spans="5:12" ht="29" x14ac:dyDescent="0.35">
      <c r="E14" t="s">
        <v>9</v>
      </c>
      <c r="F14" t="s">
        <v>4</v>
      </c>
      <c r="G14" t="s">
        <v>5</v>
      </c>
      <c r="H14" t="s">
        <v>10</v>
      </c>
      <c r="I14" s="3" t="s">
        <v>12</v>
      </c>
      <c r="J14" t="s">
        <v>6</v>
      </c>
      <c r="K14" t="s">
        <v>7</v>
      </c>
      <c r="L14" t="s">
        <v>8</v>
      </c>
    </row>
    <row r="15" spans="5:12" x14ac:dyDescent="0.35">
      <c r="E15">
        <v>360</v>
      </c>
      <c r="F15">
        <v>1</v>
      </c>
      <c r="G15" s="2">
        <v>60000</v>
      </c>
      <c r="H15" s="2">
        <f>-PMT(J15/12,E15,G15,0,0)</f>
        <v>482.7735701668696</v>
      </c>
      <c r="I15" s="2">
        <f>-PMT(J15/12,E15,G15,0,0)</f>
        <v>482.7735701668696</v>
      </c>
      <c r="J15">
        <v>0.09</v>
      </c>
      <c r="K15" s="2">
        <f>-CUMPRINC(J15/12,E15,G15,1,12,0)</f>
        <v>409.91825906084313</v>
      </c>
      <c r="L15" s="2">
        <f>G15-K15</f>
        <v>59590.08174093916</v>
      </c>
    </row>
    <row r="16" spans="5:12" x14ac:dyDescent="0.35">
      <c r="E16">
        <f>E15-12</f>
        <v>348</v>
      </c>
      <c r="F16">
        <v>2</v>
      </c>
      <c r="G16" s="2">
        <f>L15</f>
        <v>59590.08174093916</v>
      </c>
      <c r="H16" s="2">
        <f>MIN(-PMT(J16/12,E16,G16,0,0),1.075*H15)</f>
        <v>518.98158792938477</v>
      </c>
      <c r="I16" s="2">
        <f t="shared" ref="I16:I19" si="0">-PMT(J16/12,E16,G16,0,0)</f>
        <v>615.18346103003955</v>
      </c>
      <c r="J16">
        <v>0.12</v>
      </c>
      <c r="K16" s="2">
        <f>-CUMPRINC(J16/12,E16,G16,1,12,0)+FV(J16/12,12,I16-H16,0,0)</f>
        <v>-975.52835965297709</v>
      </c>
      <c r="L16" s="2">
        <f>G16-K16</f>
        <v>60565.610100592137</v>
      </c>
    </row>
    <row r="17" spans="5:12" x14ac:dyDescent="0.35">
      <c r="E17">
        <f t="shared" ref="E17:E19" si="1">E16-12</f>
        <v>336</v>
      </c>
      <c r="F17">
        <v>3</v>
      </c>
      <c r="G17" s="2">
        <f>L16</f>
        <v>60565.610100592137</v>
      </c>
      <c r="H17" s="2">
        <f t="shared" ref="H17:H19" si="2">MIN(-PMT(J17/12,E17,G17,0,0),1.075*H16)</f>
        <v>557.90520702408855</v>
      </c>
      <c r="I17" s="2">
        <f t="shared" si="0"/>
        <v>768.90440059021955</v>
      </c>
      <c r="J17">
        <v>0.15</v>
      </c>
      <c r="K17" s="2">
        <f t="shared" ref="K17:K19" si="3">-CUMPRINC(J17/12,E17,G17,1,12,0)+FV(J17/12,12,I17-H17,0,0)</f>
        <v>-2561.3328430952965</v>
      </c>
      <c r="L17" s="2">
        <f t="shared" ref="L17:L19" si="4">G17-K17</f>
        <v>63126.942943687434</v>
      </c>
    </row>
    <row r="18" spans="5:12" x14ac:dyDescent="0.35">
      <c r="E18">
        <f t="shared" si="1"/>
        <v>324</v>
      </c>
      <c r="F18">
        <v>4</v>
      </c>
      <c r="G18" s="2">
        <f t="shared" ref="G18:G19" si="5">L17</f>
        <v>63126.942943687434</v>
      </c>
      <c r="H18" s="2">
        <f t="shared" si="2"/>
        <v>599.74809755089518</v>
      </c>
      <c r="I18" s="2">
        <f t="shared" si="0"/>
        <v>903.77460834387205</v>
      </c>
      <c r="J18">
        <v>0.17</v>
      </c>
      <c r="K18" s="2">
        <f t="shared" si="3"/>
        <v>-3823.436930498226</v>
      </c>
      <c r="L18" s="2">
        <f t="shared" si="4"/>
        <v>66950.379874185659</v>
      </c>
    </row>
    <row r="19" spans="5:12" x14ac:dyDescent="0.35">
      <c r="E19">
        <f t="shared" si="1"/>
        <v>312</v>
      </c>
      <c r="F19">
        <v>5</v>
      </c>
      <c r="G19" s="2">
        <f t="shared" si="5"/>
        <v>66950.379874185659</v>
      </c>
      <c r="H19" s="2">
        <f t="shared" si="2"/>
        <v>644.72920486721227</v>
      </c>
      <c r="I19" s="2">
        <f t="shared" si="0"/>
        <v>700.93864832445627</v>
      </c>
      <c r="J19">
        <v>0.12</v>
      </c>
      <c r="K19" s="2">
        <f t="shared" si="3"/>
        <v>-314.20386146590749</v>
      </c>
      <c r="L19" s="2">
        <f t="shared" si="4"/>
        <v>67264.583735651569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Cap</vt:lpstr>
      <vt:lpstr>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2017-08-13T01:44:31Z</dcterms:created>
  <dcterms:modified xsi:type="dcterms:W3CDTF">2017-08-28T14:14:48Z</dcterms:modified>
</cp:coreProperties>
</file>