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BECKERSEPT21\"/>
    </mc:Choice>
  </mc:AlternateContent>
  <bookViews>
    <workbookView xWindow="0" yWindow="0" windowWidth="5920" windowHeight="6520" xr2:uid="{00000000-000D-0000-FFFF-FFFF00000000}"/>
  </bookViews>
  <sheets>
    <sheet name="CHapter 3 " sheetId="1" r:id="rId1"/>
    <sheet name="Chapter 4" sheetId="2" r:id="rId2"/>
  </sheets>
  <definedNames>
    <definedName name="annrate">'Chapter 4'!$H$3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C14" i="1"/>
  <c r="C13" i="1"/>
  <c r="B14" i="1" l="1"/>
  <c r="B13" i="1"/>
  <c r="I15" i="1"/>
  <c r="M41" i="1"/>
  <c r="Z13" i="2" l="1"/>
  <c r="AA12" i="2"/>
  <c r="Z12" i="2"/>
  <c r="Z11" i="2"/>
  <c r="S23" i="2"/>
  <c r="S13" i="2"/>
  <c r="S12" i="2"/>
  <c r="P8" i="2"/>
  <c r="J11" i="2"/>
  <c r="N10" i="2"/>
  <c r="J10" i="2"/>
  <c r="K10" i="2"/>
  <c r="L10" i="2" s="1"/>
  <c r="K11" i="2"/>
  <c r="L11" i="2" s="1"/>
  <c r="N11" i="2" s="1"/>
  <c r="J12" i="2" s="1"/>
  <c r="K12" i="2" s="1"/>
  <c r="L12" i="2" s="1"/>
  <c r="N9" i="2"/>
  <c r="K9" i="2"/>
  <c r="L9" i="2"/>
  <c r="N8" i="2"/>
  <c r="J9" i="2" s="1"/>
  <c r="L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8" i="2"/>
  <c r="K8" i="2"/>
  <c r="J8" i="2"/>
  <c r="F9" i="2"/>
  <c r="G9" i="2"/>
  <c r="H9" i="2" s="1"/>
  <c r="F10" i="2"/>
  <c r="G10" i="2"/>
  <c r="I10" i="2" s="1"/>
  <c r="H10" i="2"/>
  <c r="F11" i="2"/>
  <c r="G11" i="2"/>
  <c r="I11" i="2" s="1"/>
  <c r="H11" i="2"/>
  <c r="F12" i="2"/>
  <c r="G12" i="2"/>
  <c r="I12" i="2" s="1"/>
  <c r="H12" i="2"/>
  <c r="F13" i="2"/>
  <c r="G13" i="2"/>
  <c r="I13" i="2" s="1"/>
  <c r="H13" i="2"/>
  <c r="F14" i="2"/>
  <c r="G14" i="2"/>
  <c r="I14" i="2" s="1"/>
  <c r="H14" i="2"/>
  <c r="F15" i="2"/>
  <c r="G15" i="2"/>
  <c r="I15" i="2" s="1"/>
  <c r="H15" i="2"/>
  <c r="F16" i="2"/>
  <c r="G16" i="2"/>
  <c r="I16" i="2" s="1"/>
  <c r="H16" i="2"/>
  <c r="F17" i="2"/>
  <c r="G17" i="2"/>
  <c r="I17" i="2" s="1"/>
  <c r="H17" i="2"/>
  <c r="F18" i="2"/>
  <c r="G18" i="2"/>
  <c r="I18" i="2" s="1"/>
  <c r="H18" i="2"/>
  <c r="F19" i="2"/>
  <c r="G19" i="2"/>
  <c r="I19" i="2" s="1"/>
  <c r="H19" i="2"/>
  <c r="F20" i="2"/>
  <c r="G20" i="2"/>
  <c r="I20" i="2" s="1"/>
  <c r="H20" i="2"/>
  <c r="F21" i="2"/>
  <c r="G21" i="2"/>
  <c r="H21" i="2"/>
  <c r="I21" i="2"/>
  <c r="F22" i="2"/>
  <c r="G22" i="2"/>
  <c r="I22" i="2" s="1"/>
  <c r="H22" i="2"/>
  <c r="F23" i="2"/>
  <c r="G23" i="2"/>
  <c r="I23" i="2" s="1"/>
  <c r="H23" i="2"/>
  <c r="F24" i="2"/>
  <c r="G24" i="2"/>
  <c r="I24" i="2" s="1"/>
  <c r="H24" i="2"/>
  <c r="F25" i="2"/>
  <c r="G25" i="2"/>
  <c r="I25" i="2" s="1"/>
  <c r="H25" i="2"/>
  <c r="F26" i="2"/>
  <c r="G26" i="2"/>
  <c r="I26" i="2" s="1"/>
  <c r="H26" i="2"/>
  <c r="F27" i="2"/>
  <c r="G27" i="2"/>
  <c r="I27" i="2" s="1"/>
  <c r="H27" i="2"/>
  <c r="F28" i="2"/>
  <c r="G28" i="2"/>
  <c r="I28" i="2" s="1"/>
  <c r="H28" i="2"/>
  <c r="F29" i="2"/>
  <c r="G29" i="2"/>
  <c r="I29" i="2" s="1"/>
  <c r="H29" i="2"/>
  <c r="F30" i="2"/>
  <c r="G30" i="2"/>
  <c r="I30" i="2" s="1"/>
  <c r="H30" i="2"/>
  <c r="F31" i="2"/>
  <c r="G31" i="2"/>
  <c r="I31" i="2" s="1"/>
  <c r="H31" i="2"/>
  <c r="F32" i="2"/>
  <c r="G32" i="2"/>
  <c r="I32" i="2" s="1"/>
  <c r="H32" i="2"/>
  <c r="F33" i="2"/>
  <c r="G33" i="2"/>
  <c r="I33" i="2" s="1"/>
  <c r="H33" i="2"/>
  <c r="F34" i="2"/>
  <c r="G34" i="2"/>
  <c r="I34" i="2" s="1"/>
  <c r="H34" i="2"/>
  <c r="F35" i="2"/>
  <c r="G35" i="2"/>
  <c r="I35" i="2" s="1"/>
  <c r="H35" i="2"/>
  <c r="F36" i="2"/>
  <c r="G36" i="2"/>
  <c r="I36" i="2" s="1"/>
  <c r="H36" i="2"/>
  <c r="F37" i="2"/>
  <c r="G37" i="2"/>
  <c r="I37" i="2" s="1"/>
  <c r="H37" i="2"/>
  <c r="F38" i="2"/>
  <c r="G38" i="2"/>
  <c r="I38" i="2" s="1"/>
  <c r="H38" i="2"/>
  <c r="F39" i="2"/>
  <c r="G39" i="2"/>
  <c r="I39" i="2" s="1"/>
  <c r="H39" i="2"/>
  <c r="F40" i="2"/>
  <c r="G40" i="2"/>
  <c r="I40" i="2" s="1"/>
  <c r="H40" i="2"/>
  <c r="F41" i="2"/>
  <c r="G41" i="2"/>
  <c r="I41" i="2" s="1"/>
  <c r="H41" i="2"/>
  <c r="F42" i="2"/>
  <c r="G42" i="2"/>
  <c r="I42" i="2" s="1"/>
  <c r="H42" i="2"/>
  <c r="F43" i="2"/>
  <c r="G43" i="2"/>
  <c r="I43" i="2" s="1"/>
  <c r="H43" i="2"/>
  <c r="F44" i="2"/>
  <c r="G44" i="2"/>
  <c r="I44" i="2" s="1"/>
  <c r="H44" i="2"/>
  <c r="F45" i="2"/>
  <c r="G45" i="2"/>
  <c r="I45" i="2" s="1"/>
  <c r="H45" i="2"/>
  <c r="F46" i="2"/>
  <c r="G46" i="2"/>
  <c r="I46" i="2" s="1"/>
  <c r="H46" i="2"/>
  <c r="F47" i="2"/>
  <c r="G47" i="2"/>
  <c r="I47" i="2" s="1"/>
  <c r="H47" i="2"/>
  <c r="F48" i="2"/>
  <c r="G48" i="2"/>
  <c r="I48" i="2" s="1"/>
  <c r="H48" i="2"/>
  <c r="F49" i="2"/>
  <c r="G49" i="2"/>
  <c r="I49" i="2" s="1"/>
  <c r="H49" i="2"/>
  <c r="F50" i="2"/>
  <c r="G50" i="2"/>
  <c r="I50" i="2" s="1"/>
  <c r="H50" i="2"/>
  <c r="F51" i="2"/>
  <c r="H51" i="2" s="1"/>
  <c r="G51" i="2"/>
  <c r="I51" i="2" s="1"/>
  <c r="F52" i="2"/>
  <c r="H52" i="2" s="1"/>
  <c r="G52" i="2"/>
  <c r="I52" i="2" s="1"/>
  <c r="F53" i="2"/>
  <c r="H53" i="2" s="1"/>
  <c r="G53" i="2"/>
  <c r="I53" i="2" s="1"/>
  <c r="F54" i="2"/>
  <c r="H54" i="2" s="1"/>
  <c r="G54" i="2"/>
  <c r="I54" i="2" s="1"/>
  <c r="F55" i="2"/>
  <c r="H55" i="2" s="1"/>
  <c r="G55" i="2"/>
  <c r="I55" i="2" s="1"/>
  <c r="F56" i="2"/>
  <c r="H56" i="2" s="1"/>
  <c r="G56" i="2"/>
  <c r="I56" i="2" s="1"/>
  <c r="F57" i="2"/>
  <c r="H57" i="2" s="1"/>
  <c r="G57" i="2"/>
  <c r="I57" i="2" s="1"/>
  <c r="F58" i="2"/>
  <c r="H58" i="2" s="1"/>
  <c r="G58" i="2"/>
  <c r="I58" i="2" s="1"/>
  <c r="F59" i="2"/>
  <c r="H59" i="2" s="1"/>
  <c r="G59" i="2"/>
  <c r="I59" i="2" s="1"/>
  <c r="F60" i="2"/>
  <c r="H60" i="2" s="1"/>
  <c r="G60" i="2"/>
  <c r="I60" i="2" s="1"/>
  <c r="F61" i="2"/>
  <c r="H61" i="2" s="1"/>
  <c r="G61" i="2"/>
  <c r="I61" i="2" s="1"/>
  <c r="F62" i="2"/>
  <c r="H62" i="2" s="1"/>
  <c r="G62" i="2"/>
  <c r="I62" i="2" s="1"/>
  <c r="F63" i="2"/>
  <c r="H63" i="2" s="1"/>
  <c r="G63" i="2"/>
  <c r="I63" i="2" s="1"/>
  <c r="F64" i="2"/>
  <c r="H64" i="2" s="1"/>
  <c r="G64" i="2"/>
  <c r="I64" i="2" s="1"/>
  <c r="F65" i="2"/>
  <c r="H65" i="2" s="1"/>
  <c r="G65" i="2"/>
  <c r="I65" i="2" s="1"/>
  <c r="F66" i="2"/>
  <c r="H66" i="2" s="1"/>
  <c r="G66" i="2"/>
  <c r="I66" i="2" s="1"/>
  <c r="F67" i="2"/>
  <c r="H67" i="2" s="1"/>
  <c r="G67" i="2"/>
  <c r="I67" i="2" s="1"/>
  <c r="F68" i="2"/>
  <c r="H68" i="2" s="1"/>
  <c r="G68" i="2"/>
  <c r="I68" i="2" s="1"/>
  <c r="F69" i="2"/>
  <c r="H69" i="2" s="1"/>
  <c r="G69" i="2"/>
  <c r="I69" i="2" s="1"/>
  <c r="F70" i="2"/>
  <c r="H70" i="2" s="1"/>
  <c r="G70" i="2"/>
  <c r="I70" i="2" s="1"/>
  <c r="F71" i="2"/>
  <c r="H71" i="2" s="1"/>
  <c r="G71" i="2"/>
  <c r="I71" i="2" s="1"/>
  <c r="F72" i="2"/>
  <c r="H72" i="2" s="1"/>
  <c r="G72" i="2"/>
  <c r="I72" i="2" s="1"/>
  <c r="F73" i="2"/>
  <c r="H73" i="2" s="1"/>
  <c r="G73" i="2"/>
  <c r="I73" i="2" s="1"/>
  <c r="F74" i="2"/>
  <c r="H74" i="2" s="1"/>
  <c r="G74" i="2"/>
  <c r="I74" i="2" s="1"/>
  <c r="F75" i="2"/>
  <c r="H75" i="2" s="1"/>
  <c r="G75" i="2"/>
  <c r="I75" i="2" s="1"/>
  <c r="F76" i="2"/>
  <c r="H76" i="2" s="1"/>
  <c r="G76" i="2"/>
  <c r="I76" i="2" s="1"/>
  <c r="F77" i="2"/>
  <c r="H77" i="2" s="1"/>
  <c r="G77" i="2"/>
  <c r="I77" i="2" s="1"/>
  <c r="F78" i="2"/>
  <c r="H78" i="2" s="1"/>
  <c r="G78" i="2"/>
  <c r="I78" i="2" s="1"/>
  <c r="F79" i="2"/>
  <c r="H79" i="2" s="1"/>
  <c r="G79" i="2"/>
  <c r="I79" i="2"/>
  <c r="F80" i="2"/>
  <c r="H80" i="2" s="1"/>
  <c r="G80" i="2"/>
  <c r="I80" i="2"/>
  <c r="F81" i="2"/>
  <c r="H81" i="2" s="1"/>
  <c r="G81" i="2"/>
  <c r="I81" i="2"/>
  <c r="F82" i="2"/>
  <c r="H82" i="2" s="1"/>
  <c r="G82" i="2"/>
  <c r="I82" i="2"/>
  <c r="F83" i="2"/>
  <c r="H83" i="2" s="1"/>
  <c r="G83" i="2"/>
  <c r="I83" i="2"/>
  <c r="F84" i="2"/>
  <c r="H84" i="2" s="1"/>
  <c r="G84" i="2"/>
  <c r="I84" i="2"/>
  <c r="F85" i="2"/>
  <c r="H85" i="2" s="1"/>
  <c r="G85" i="2"/>
  <c r="I85" i="2"/>
  <c r="F86" i="2"/>
  <c r="H86" i="2" s="1"/>
  <c r="G86" i="2"/>
  <c r="I86" i="2"/>
  <c r="F87" i="2"/>
  <c r="H87" i="2" s="1"/>
  <c r="G87" i="2"/>
  <c r="I87" i="2"/>
  <c r="F88" i="2"/>
  <c r="H88" i="2" s="1"/>
  <c r="G88" i="2"/>
  <c r="I88" i="2"/>
  <c r="F89" i="2"/>
  <c r="H89" i="2" s="1"/>
  <c r="G89" i="2"/>
  <c r="I89" i="2"/>
  <c r="F90" i="2"/>
  <c r="H90" i="2" s="1"/>
  <c r="G90" i="2"/>
  <c r="I90" i="2"/>
  <c r="F91" i="2"/>
  <c r="H91" i="2" s="1"/>
  <c r="G91" i="2"/>
  <c r="I91" i="2"/>
  <c r="F92" i="2"/>
  <c r="H92" i="2" s="1"/>
  <c r="G92" i="2"/>
  <c r="I92" i="2"/>
  <c r="F93" i="2"/>
  <c r="H93" i="2" s="1"/>
  <c r="G93" i="2"/>
  <c r="I93" i="2"/>
  <c r="F94" i="2"/>
  <c r="H94" i="2" s="1"/>
  <c r="G94" i="2"/>
  <c r="I94" i="2"/>
  <c r="F95" i="2"/>
  <c r="H95" i="2" s="1"/>
  <c r="G95" i="2"/>
  <c r="I95" i="2"/>
  <c r="F96" i="2"/>
  <c r="H96" i="2" s="1"/>
  <c r="G96" i="2"/>
  <c r="I96" i="2"/>
  <c r="F97" i="2"/>
  <c r="H97" i="2" s="1"/>
  <c r="G97" i="2"/>
  <c r="I97" i="2"/>
  <c r="F98" i="2"/>
  <c r="H98" i="2" s="1"/>
  <c r="G98" i="2"/>
  <c r="I98" i="2"/>
  <c r="F99" i="2"/>
  <c r="H99" i="2" s="1"/>
  <c r="G99" i="2"/>
  <c r="I99" i="2"/>
  <c r="F100" i="2"/>
  <c r="H100" i="2" s="1"/>
  <c r="G100" i="2"/>
  <c r="I100" i="2"/>
  <c r="F101" i="2"/>
  <c r="H101" i="2" s="1"/>
  <c r="G101" i="2"/>
  <c r="I101" i="2"/>
  <c r="F102" i="2"/>
  <c r="H102" i="2" s="1"/>
  <c r="G102" i="2"/>
  <c r="I102" i="2"/>
  <c r="F103" i="2"/>
  <c r="H103" i="2" s="1"/>
  <c r="G103" i="2"/>
  <c r="I103" i="2"/>
  <c r="F104" i="2"/>
  <c r="H104" i="2" s="1"/>
  <c r="G104" i="2"/>
  <c r="I104" i="2"/>
  <c r="F105" i="2"/>
  <c r="H105" i="2" s="1"/>
  <c r="G105" i="2"/>
  <c r="I105" i="2"/>
  <c r="F106" i="2"/>
  <c r="H106" i="2" s="1"/>
  <c r="G106" i="2"/>
  <c r="I106" i="2"/>
  <c r="F107" i="2"/>
  <c r="H107" i="2" s="1"/>
  <c r="G107" i="2"/>
  <c r="I107" i="2"/>
  <c r="F108" i="2"/>
  <c r="H108" i="2" s="1"/>
  <c r="G108" i="2"/>
  <c r="I108" i="2"/>
  <c r="F109" i="2"/>
  <c r="H109" i="2" s="1"/>
  <c r="G109" i="2"/>
  <c r="I109" i="2"/>
  <c r="F110" i="2"/>
  <c r="H110" i="2" s="1"/>
  <c r="G110" i="2"/>
  <c r="I110" i="2"/>
  <c r="F111" i="2"/>
  <c r="H111" i="2" s="1"/>
  <c r="G111" i="2"/>
  <c r="I111" i="2"/>
  <c r="F112" i="2"/>
  <c r="H112" i="2" s="1"/>
  <c r="G112" i="2"/>
  <c r="I112" i="2"/>
  <c r="F113" i="2"/>
  <c r="H113" i="2" s="1"/>
  <c r="G113" i="2"/>
  <c r="I113" i="2"/>
  <c r="F114" i="2"/>
  <c r="H114" i="2" s="1"/>
  <c r="G114" i="2"/>
  <c r="I114" i="2"/>
  <c r="F115" i="2"/>
  <c r="H115" i="2" s="1"/>
  <c r="G115" i="2"/>
  <c r="I115" i="2"/>
  <c r="F116" i="2"/>
  <c r="H116" i="2" s="1"/>
  <c r="G116" i="2"/>
  <c r="I116" i="2"/>
  <c r="F117" i="2"/>
  <c r="H117" i="2" s="1"/>
  <c r="G117" i="2"/>
  <c r="I117" i="2"/>
  <c r="F118" i="2"/>
  <c r="H118" i="2" s="1"/>
  <c r="G118" i="2"/>
  <c r="I118" i="2"/>
  <c r="F119" i="2"/>
  <c r="H119" i="2" s="1"/>
  <c r="G119" i="2"/>
  <c r="I119" i="2"/>
  <c r="F120" i="2"/>
  <c r="H120" i="2" s="1"/>
  <c r="G120" i="2"/>
  <c r="I120" i="2"/>
  <c r="F121" i="2"/>
  <c r="H121" i="2" s="1"/>
  <c r="G121" i="2"/>
  <c r="I121" i="2"/>
  <c r="F122" i="2"/>
  <c r="H122" i="2" s="1"/>
  <c r="G122" i="2"/>
  <c r="I122" i="2"/>
  <c r="F123" i="2"/>
  <c r="H123" i="2" s="1"/>
  <c r="G123" i="2"/>
  <c r="I123" i="2"/>
  <c r="F124" i="2"/>
  <c r="H124" i="2" s="1"/>
  <c r="G124" i="2"/>
  <c r="I124" i="2"/>
  <c r="F125" i="2"/>
  <c r="H125" i="2" s="1"/>
  <c r="G125" i="2"/>
  <c r="I125" i="2"/>
  <c r="F126" i="2"/>
  <c r="H126" i="2" s="1"/>
  <c r="G126" i="2"/>
  <c r="I126" i="2"/>
  <c r="F127" i="2"/>
  <c r="H127" i="2" s="1"/>
  <c r="G127" i="2"/>
  <c r="I127" i="2"/>
  <c r="F128" i="2"/>
  <c r="H128" i="2" s="1"/>
  <c r="G128" i="2"/>
  <c r="I128" i="2"/>
  <c r="F129" i="2"/>
  <c r="H129" i="2" s="1"/>
  <c r="G129" i="2"/>
  <c r="I129" i="2"/>
  <c r="F130" i="2"/>
  <c r="H130" i="2" s="1"/>
  <c r="G130" i="2"/>
  <c r="I130" i="2"/>
  <c r="F131" i="2"/>
  <c r="H131" i="2" s="1"/>
  <c r="G131" i="2"/>
  <c r="I131" i="2"/>
  <c r="F132" i="2"/>
  <c r="H132" i="2" s="1"/>
  <c r="G132" i="2"/>
  <c r="I132" i="2"/>
  <c r="F133" i="2"/>
  <c r="H133" i="2" s="1"/>
  <c r="G133" i="2"/>
  <c r="I133" i="2"/>
  <c r="F134" i="2"/>
  <c r="H134" i="2" s="1"/>
  <c r="G134" i="2"/>
  <c r="I134" i="2"/>
  <c r="F135" i="2"/>
  <c r="H135" i="2" s="1"/>
  <c r="G135" i="2"/>
  <c r="I135" i="2"/>
  <c r="F136" i="2"/>
  <c r="H136" i="2" s="1"/>
  <c r="G136" i="2"/>
  <c r="I136" i="2"/>
  <c r="F137" i="2"/>
  <c r="H137" i="2" s="1"/>
  <c r="G137" i="2"/>
  <c r="I137" i="2"/>
  <c r="F138" i="2"/>
  <c r="H138" i="2" s="1"/>
  <c r="G138" i="2"/>
  <c r="I138" i="2"/>
  <c r="F139" i="2"/>
  <c r="H139" i="2" s="1"/>
  <c r="G139" i="2"/>
  <c r="I139" i="2"/>
  <c r="F140" i="2"/>
  <c r="H140" i="2" s="1"/>
  <c r="G140" i="2"/>
  <c r="I140" i="2"/>
  <c r="F141" i="2"/>
  <c r="H141" i="2" s="1"/>
  <c r="G141" i="2"/>
  <c r="I141" i="2"/>
  <c r="F142" i="2"/>
  <c r="H142" i="2" s="1"/>
  <c r="G142" i="2"/>
  <c r="I142" i="2"/>
  <c r="F143" i="2"/>
  <c r="H143" i="2" s="1"/>
  <c r="G143" i="2"/>
  <c r="I143" i="2"/>
  <c r="F144" i="2"/>
  <c r="H144" i="2" s="1"/>
  <c r="G144" i="2"/>
  <c r="I144" i="2"/>
  <c r="F145" i="2"/>
  <c r="H145" i="2" s="1"/>
  <c r="G145" i="2"/>
  <c r="I145" i="2"/>
  <c r="F146" i="2"/>
  <c r="H146" i="2" s="1"/>
  <c r="G146" i="2"/>
  <c r="I146" i="2"/>
  <c r="F147" i="2"/>
  <c r="H147" i="2" s="1"/>
  <c r="G147" i="2"/>
  <c r="I147" i="2"/>
  <c r="F148" i="2"/>
  <c r="H148" i="2" s="1"/>
  <c r="G148" i="2"/>
  <c r="I148" i="2"/>
  <c r="F149" i="2"/>
  <c r="H149" i="2" s="1"/>
  <c r="G149" i="2"/>
  <c r="I149" i="2"/>
  <c r="F150" i="2"/>
  <c r="H150" i="2" s="1"/>
  <c r="G150" i="2"/>
  <c r="I150" i="2"/>
  <c r="F151" i="2"/>
  <c r="H151" i="2" s="1"/>
  <c r="G151" i="2"/>
  <c r="I151" i="2"/>
  <c r="F152" i="2"/>
  <c r="H152" i="2" s="1"/>
  <c r="G152" i="2"/>
  <c r="I152" i="2"/>
  <c r="F153" i="2"/>
  <c r="H153" i="2" s="1"/>
  <c r="G153" i="2"/>
  <c r="I153" i="2"/>
  <c r="F154" i="2"/>
  <c r="H154" i="2" s="1"/>
  <c r="G154" i="2"/>
  <c r="I154" i="2"/>
  <c r="F155" i="2"/>
  <c r="H155" i="2" s="1"/>
  <c r="G155" i="2"/>
  <c r="I155" i="2"/>
  <c r="F156" i="2"/>
  <c r="H156" i="2" s="1"/>
  <c r="G156" i="2"/>
  <c r="I156" i="2"/>
  <c r="F157" i="2"/>
  <c r="H157" i="2" s="1"/>
  <c r="G157" i="2"/>
  <c r="I157" i="2"/>
  <c r="F158" i="2"/>
  <c r="H158" i="2" s="1"/>
  <c r="G158" i="2"/>
  <c r="I158" i="2"/>
  <c r="F159" i="2"/>
  <c r="H159" i="2" s="1"/>
  <c r="G159" i="2"/>
  <c r="I159" i="2"/>
  <c r="F160" i="2"/>
  <c r="H160" i="2" s="1"/>
  <c r="G160" i="2"/>
  <c r="I160" i="2"/>
  <c r="F161" i="2"/>
  <c r="H161" i="2" s="1"/>
  <c r="G161" i="2"/>
  <c r="I161" i="2"/>
  <c r="F162" i="2"/>
  <c r="H162" i="2" s="1"/>
  <c r="G162" i="2"/>
  <c r="I162" i="2"/>
  <c r="F163" i="2"/>
  <c r="H163" i="2" s="1"/>
  <c r="G163" i="2"/>
  <c r="I163" i="2"/>
  <c r="F164" i="2"/>
  <c r="H164" i="2" s="1"/>
  <c r="G164" i="2"/>
  <c r="I164" i="2"/>
  <c r="F165" i="2"/>
  <c r="H165" i="2" s="1"/>
  <c r="G165" i="2"/>
  <c r="I165" i="2"/>
  <c r="F166" i="2"/>
  <c r="H166" i="2" s="1"/>
  <c r="G166" i="2"/>
  <c r="I166" i="2"/>
  <c r="F167" i="2"/>
  <c r="H167" i="2" s="1"/>
  <c r="G167" i="2"/>
  <c r="I167" i="2"/>
  <c r="F168" i="2"/>
  <c r="H168" i="2" s="1"/>
  <c r="G168" i="2"/>
  <c r="I168" i="2"/>
  <c r="F169" i="2"/>
  <c r="H169" i="2" s="1"/>
  <c r="G169" i="2"/>
  <c r="I169" i="2"/>
  <c r="F170" i="2"/>
  <c r="H170" i="2" s="1"/>
  <c r="G170" i="2"/>
  <c r="I170" i="2"/>
  <c r="F171" i="2"/>
  <c r="H171" i="2" s="1"/>
  <c r="G171" i="2"/>
  <c r="I171" i="2"/>
  <c r="F172" i="2"/>
  <c r="H172" i="2" s="1"/>
  <c r="G172" i="2"/>
  <c r="I172" i="2"/>
  <c r="F173" i="2"/>
  <c r="H173" i="2" s="1"/>
  <c r="G173" i="2"/>
  <c r="I173" i="2"/>
  <c r="F174" i="2"/>
  <c r="H174" i="2" s="1"/>
  <c r="G174" i="2"/>
  <c r="I174" i="2"/>
  <c r="F175" i="2"/>
  <c r="H175" i="2" s="1"/>
  <c r="G175" i="2"/>
  <c r="I175" i="2"/>
  <c r="F176" i="2"/>
  <c r="H176" i="2" s="1"/>
  <c r="G176" i="2"/>
  <c r="I176" i="2"/>
  <c r="F177" i="2"/>
  <c r="H177" i="2" s="1"/>
  <c r="G177" i="2"/>
  <c r="I177" i="2"/>
  <c r="F178" i="2"/>
  <c r="H178" i="2" s="1"/>
  <c r="G178" i="2"/>
  <c r="I178" i="2"/>
  <c r="F179" i="2"/>
  <c r="H179" i="2" s="1"/>
  <c r="G179" i="2"/>
  <c r="I179" i="2"/>
  <c r="F180" i="2"/>
  <c r="H180" i="2" s="1"/>
  <c r="G180" i="2"/>
  <c r="I180" i="2"/>
  <c r="F181" i="2"/>
  <c r="H181" i="2" s="1"/>
  <c r="G181" i="2"/>
  <c r="I181" i="2"/>
  <c r="F182" i="2"/>
  <c r="H182" i="2" s="1"/>
  <c r="G182" i="2"/>
  <c r="I182" i="2"/>
  <c r="F183" i="2"/>
  <c r="H183" i="2" s="1"/>
  <c r="G183" i="2"/>
  <c r="I183" i="2"/>
  <c r="F184" i="2"/>
  <c r="H184" i="2" s="1"/>
  <c r="G184" i="2"/>
  <c r="I184" i="2"/>
  <c r="F185" i="2"/>
  <c r="H185" i="2" s="1"/>
  <c r="G185" i="2"/>
  <c r="I185" i="2"/>
  <c r="F186" i="2"/>
  <c r="H186" i="2" s="1"/>
  <c r="G186" i="2"/>
  <c r="I186" i="2"/>
  <c r="F187" i="2"/>
  <c r="H187" i="2" s="1"/>
  <c r="G187" i="2"/>
  <c r="I187" i="2"/>
  <c r="F188" i="2"/>
  <c r="H188" i="2" s="1"/>
  <c r="G188" i="2"/>
  <c r="I188" i="2"/>
  <c r="F189" i="2"/>
  <c r="H189" i="2" s="1"/>
  <c r="G189" i="2"/>
  <c r="I189" i="2"/>
  <c r="F190" i="2"/>
  <c r="H190" i="2" s="1"/>
  <c r="G190" i="2"/>
  <c r="I190" i="2"/>
  <c r="F191" i="2"/>
  <c r="H191" i="2" s="1"/>
  <c r="G191" i="2"/>
  <c r="I191" i="2"/>
  <c r="F192" i="2"/>
  <c r="H192" i="2" s="1"/>
  <c r="G192" i="2"/>
  <c r="I192" i="2"/>
  <c r="F193" i="2"/>
  <c r="H193" i="2" s="1"/>
  <c r="G193" i="2"/>
  <c r="I193" i="2"/>
  <c r="F194" i="2"/>
  <c r="H194" i="2" s="1"/>
  <c r="G194" i="2"/>
  <c r="I194" i="2"/>
  <c r="F195" i="2"/>
  <c r="H195" i="2" s="1"/>
  <c r="G195" i="2"/>
  <c r="I195" i="2"/>
  <c r="F196" i="2"/>
  <c r="H196" i="2" s="1"/>
  <c r="G196" i="2"/>
  <c r="I196" i="2"/>
  <c r="F197" i="2"/>
  <c r="H197" i="2" s="1"/>
  <c r="G197" i="2"/>
  <c r="I197" i="2"/>
  <c r="F198" i="2"/>
  <c r="H198" i="2" s="1"/>
  <c r="G198" i="2"/>
  <c r="I198" i="2"/>
  <c r="F199" i="2"/>
  <c r="H199" i="2" s="1"/>
  <c r="G199" i="2"/>
  <c r="I199" i="2"/>
  <c r="F200" i="2"/>
  <c r="H200" i="2" s="1"/>
  <c r="G200" i="2"/>
  <c r="I200" i="2"/>
  <c r="F201" i="2"/>
  <c r="H201" i="2" s="1"/>
  <c r="G201" i="2"/>
  <c r="I201" i="2"/>
  <c r="F202" i="2"/>
  <c r="H202" i="2" s="1"/>
  <c r="G202" i="2"/>
  <c r="I202" i="2"/>
  <c r="F203" i="2"/>
  <c r="H203" i="2" s="1"/>
  <c r="G203" i="2"/>
  <c r="I203" i="2"/>
  <c r="F204" i="2"/>
  <c r="H204" i="2" s="1"/>
  <c r="G204" i="2"/>
  <c r="I204" i="2"/>
  <c r="F205" i="2"/>
  <c r="H205" i="2" s="1"/>
  <c r="G205" i="2"/>
  <c r="I205" i="2"/>
  <c r="F206" i="2"/>
  <c r="H206" i="2" s="1"/>
  <c r="G206" i="2"/>
  <c r="I206" i="2"/>
  <c r="F207" i="2"/>
  <c r="H207" i="2" s="1"/>
  <c r="G207" i="2"/>
  <c r="I207" i="2"/>
  <c r="F208" i="2"/>
  <c r="H208" i="2" s="1"/>
  <c r="G208" i="2"/>
  <c r="I208" i="2"/>
  <c r="F209" i="2"/>
  <c r="H209" i="2" s="1"/>
  <c r="G209" i="2"/>
  <c r="I209" i="2"/>
  <c r="F210" i="2"/>
  <c r="H210" i="2" s="1"/>
  <c r="G210" i="2"/>
  <c r="I210" i="2"/>
  <c r="F211" i="2"/>
  <c r="H211" i="2" s="1"/>
  <c r="G211" i="2"/>
  <c r="I211" i="2"/>
  <c r="F212" i="2"/>
  <c r="H212" i="2" s="1"/>
  <c r="G212" i="2"/>
  <c r="I212" i="2"/>
  <c r="F213" i="2"/>
  <c r="H213" i="2" s="1"/>
  <c r="G213" i="2"/>
  <c r="I213" i="2"/>
  <c r="F214" i="2"/>
  <c r="H214" i="2" s="1"/>
  <c r="G214" i="2"/>
  <c r="I214" i="2"/>
  <c r="F215" i="2"/>
  <c r="H215" i="2" s="1"/>
  <c r="G215" i="2"/>
  <c r="I215" i="2"/>
  <c r="F216" i="2"/>
  <c r="H216" i="2" s="1"/>
  <c r="G216" i="2"/>
  <c r="I216" i="2"/>
  <c r="F217" i="2"/>
  <c r="H217" i="2" s="1"/>
  <c r="G217" i="2"/>
  <c r="I217" i="2"/>
  <c r="F218" i="2"/>
  <c r="H218" i="2" s="1"/>
  <c r="G218" i="2"/>
  <c r="I218" i="2"/>
  <c r="F219" i="2"/>
  <c r="H219" i="2" s="1"/>
  <c r="G219" i="2"/>
  <c r="I219" i="2"/>
  <c r="F220" i="2"/>
  <c r="H220" i="2" s="1"/>
  <c r="G220" i="2"/>
  <c r="I220" i="2"/>
  <c r="F221" i="2"/>
  <c r="H221" i="2" s="1"/>
  <c r="G221" i="2"/>
  <c r="I221" i="2"/>
  <c r="F222" i="2"/>
  <c r="H222" i="2" s="1"/>
  <c r="G222" i="2"/>
  <c r="I222" i="2"/>
  <c r="F223" i="2"/>
  <c r="H223" i="2" s="1"/>
  <c r="G223" i="2"/>
  <c r="I223" i="2"/>
  <c r="F224" i="2"/>
  <c r="H224" i="2" s="1"/>
  <c r="G224" i="2"/>
  <c r="I224" i="2"/>
  <c r="F225" i="2"/>
  <c r="H225" i="2" s="1"/>
  <c r="G225" i="2"/>
  <c r="I225" i="2"/>
  <c r="F226" i="2"/>
  <c r="H226" i="2" s="1"/>
  <c r="G226" i="2"/>
  <c r="I226" i="2"/>
  <c r="F227" i="2"/>
  <c r="H227" i="2" s="1"/>
  <c r="G227" i="2"/>
  <c r="I227" i="2"/>
  <c r="F228" i="2"/>
  <c r="H228" i="2" s="1"/>
  <c r="G228" i="2"/>
  <c r="I228" i="2"/>
  <c r="F229" i="2"/>
  <c r="H229" i="2" s="1"/>
  <c r="G229" i="2"/>
  <c r="I229" i="2"/>
  <c r="F230" i="2"/>
  <c r="H230" i="2" s="1"/>
  <c r="G230" i="2"/>
  <c r="I230" i="2"/>
  <c r="F231" i="2"/>
  <c r="H231" i="2" s="1"/>
  <c r="G231" i="2"/>
  <c r="I231" i="2"/>
  <c r="F232" i="2"/>
  <c r="H232" i="2" s="1"/>
  <c r="G232" i="2"/>
  <c r="I232" i="2"/>
  <c r="F233" i="2"/>
  <c r="H233" i="2" s="1"/>
  <c r="G233" i="2"/>
  <c r="I233" i="2"/>
  <c r="F234" i="2"/>
  <c r="H234" i="2" s="1"/>
  <c r="G234" i="2"/>
  <c r="I234" i="2"/>
  <c r="F235" i="2"/>
  <c r="H235" i="2" s="1"/>
  <c r="G235" i="2"/>
  <c r="I235" i="2"/>
  <c r="F236" i="2"/>
  <c r="H236" i="2" s="1"/>
  <c r="G236" i="2"/>
  <c r="I236" i="2"/>
  <c r="F237" i="2"/>
  <c r="H237" i="2" s="1"/>
  <c r="G237" i="2"/>
  <c r="I237" i="2"/>
  <c r="F238" i="2"/>
  <c r="H238" i="2" s="1"/>
  <c r="G238" i="2"/>
  <c r="I238" i="2"/>
  <c r="F239" i="2"/>
  <c r="H239" i="2" s="1"/>
  <c r="G239" i="2"/>
  <c r="I239" i="2"/>
  <c r="F240" i="2"/>
  <c r="H240" i="2" s="1"/>
  <c r="G240" i="2"/>
  <c r="I240" i="2"/>
  <c r="F241" i="2"/>
  <c r="H241" i="2" s="1"/>
  <c r="G241" i="2"/>
  <c r="I241" i="2"/>
  <c r="F242" i="2"/>
  <c r="H242" i="2" s="1"/>
  <c r="G242" i="2"/>
  <c r="I242" i="2"/>
  <c r="F243" i="2"/>
  <c r="H243" i="2" s="1"/>
  <c r="G243" i="2"/>
  <c r="I243" i="2"/>
  <c r="F244" i="2"/>
  <c r="H244" i="2" s="1"/>
  <c r="G244" i="2"/>
  <c r="I244" i="2"/>
  <c r="F245" i="2"/>
  <c r="H245" i="2" s="1"/>
  <c r="G245" i="2"/>
  <c r="I245" i="2"/>
  <c r="F246" i="2"/>
  <c r="H246" i="2" s="1"/>
  <c r="G246" i="2"/>
  <c r="I246" i="2"/>
  <c r="F247" i="2"/>
  <c r="H247" i="2" s="1"/>
  <c r="G247" i="2"/>
  <c r="I247" i="2"/>
  <c r="F248" i="2"/>
  <c r="H248" i="2" s="1"/>
  <c r="G248" i="2"/>
  <c r="I248" i="2"/>
  <c r="F249" i="2"/>
  <c r="H249" i="2" s="1"/>
  <c r="G249" i="2"/>
  <c r="I249" i="2"/>
  <c r="F250" i="2"/>
  <c r="H250" i="2" s="1"/>
  <c r="G250" i="2"/>
  <c r="I250" i="2"/>
  <c r="F251" i="2"/>
  <c r="H251" i="2" s="1"/>
  <c r="G251" i="2"/>
  <c r="I251" i="2"/>
  <c r="F252" i="2"/>
  <c r="H252" i="2" s="1"/>
  <c r="G252" i="2"/>
  <c r="I252" i="2"/>
  <c r="F253" i="2"/>
  <c r="H253" i="2" s="1"/>
  <c r="G253" i="2"/>
  <c r="I253" i="2"/>
  <c r="F254" i="2"/>
  <c r="H254" i="2" s="1"/>
  <c r="G254" i="2"/>
  <c r="I254" i="2"/>
  <c r="F255" i="2"/>
  <c r="H255" i="2" s="1"/>
  <c r="G255" i="2"/>
  <c r="I255" i="2"/>
  <c r="F256" i="2"/>
  <c r="H256" i="2" s="1"/>
  <c r="G256" i="2"/>
  <c r="I256" i="2"/>
  <c r="F257" i="2"/>
  <c r="H257" i="2" s="1"/>
  <c r="G257" i="2"/>
  <c r="I257" i="2"/>
  <c r="F258" i="2"/>
  <c r="H258" i="2" s="1"/>
  <c r="G258" i="2"/>
  <c r="I258" i="2"/>
  <c r="F259" i="2"/>
  <c r="H259" i="2" s="1"/>
  <c r="G259" i="2"/>
  <c r="I259" i="2"/>
  <c r="F260" i="2"/>
  <c r="H260" i="2" s="1"/>
  <c r="G260" i="2"/>
  <c r="I260" i="2"/>
  <c r="F261" i="2"/>
  <c r="H261" i="2" s="1"/>
  <c r="G261" i="2"/>
  <c r="I261" i="2"/>
  <c r="F262" i="2"/>
  <c r="H262" i="2" s="1"/>
  <c r="G262" i="2"/>
  <c r="I262" i="2"/>
  <c r="F263" i="2"/>
  <c r="H263" i="2" s="1"/>
  <c r="G263" i="2"/>
  <c r="I263" i="2"/>
  <c r="F264" i="2"/>
  <c r="H264" i="2" s="1"/>
  <c r="G264" i="2"/>
  <c r="I264" i="2"/>
  <c r="F265" i="2"/>
  <c r="H265" i="2" s="1"/>
  <c r="G265" i="2"/>
  <c r="I265" i="2"/>
  <c r="F266" i="2"/>
  <c r="H266" i="2" s="1"/>
  <c r="G266" i="2"/>
  <c r="I266" i="2"/>
  <c r="F267" i="2"/>
  <c r="H267" i="2" s="1"/>
  <c r="G267" i="2"/>
  <c r="I267" i="2"/>
  <c r="F268" i="2"/>
  <c r="H268" i="2" s="1"/>
  <c r="G268" i="2"/>
  <c r="I268" i="2"/>
  <c r="F269" i="2"/>
  <c r="H269" i="2" s="1"/>
  <c r="G269" i="2"/>
  <c r="I269" i="2"/>
  <c r="F270" i="2"/>
  <c r="H270" i="2" s="1"/>
  <c r="G270" i="2"/>
  <c r="I270" i="2"/>
  <c r="F271" i="2"/>
  <c r="H271" i="2" s="1"/>
  <c r="G271" i="2"/>
  <c r="I271" i="2"/>
  <c r="F272" i="2"/>
  <c r="H272" i="2" s="1"/>
  <c r="G272" i="2"/>
  <c r="I272" i="2"/>
  <c r="F273" i="2"/>
  <c r="H273" i="2" s="1"/>
  <c r="G273" i="2"/>
  <c r="I273" i="2"/>
  <c r="F274" i="2"/>
  <c r="H274" i="2" s="1"/>
  <c r="G274" i="2"/>
  <c r="I274" i="2"/>
  <c r="F275" i="2"/>
  <c r="H275" i="2" s="1"/>
  <c r="G275" i="2"/>
  <c r="I275" i="2"/>
  <c r="F276" i="2"/>
  <c r="H276" i="2" s="1"/>
  <c r="G276" i="2"/>
  <c r="I276" i="2"/>
  <c r="F277" i="2"/>
  <c r="H277" i="2" s="1"/>
  <c r="G277" i="2"/>
  <c r="I277" i="2"/>
  <c r="F278" i="2"/>
  <c r="H278" i="2" s="1"/>
  <c r="G278" i="2"/>
  <c r="I278" i="2"/>
  <c r="F279" i="2"/>
  <c r="H279" i="2" s="1"/>
  <c r="G279" i="2"/>
  <c r="I279" i="2"/>
  <c r="F280" i="2"/>
  <c r="H280" i="2" s="1"/>
  <c r="G280" i="2"/>
  <c r="I280" i="2"/>
  <c r="F281" i="2"/>
  <c r="H281" i="2" s="1"/>
  <c r="G281" i="2"/>
  <c r="I281" i="2"/>
  <c r="F282" i="2"/>
  <c r="H282" i="2" s="1"/>
  <c r="G282" i="2"/>
  <c r="I282" i="2"/>
  <c r="F283" i="2"/>
  <c r="H283" i="2" s="1"/>
  <c r="G283" i="2"/>
  <c r="I283" i="2"/>
  <c r="F284" i="2"/>
  <c r="H284" i="2" s="1"/>
  <c r="G284" i="2"/>
  <c r="I284" i="2"/>
  <c r="F285" i="2"/>
  <c r="H285" i="2" s="1"/>
  <c r="G285" i="2"/>
  <c r="I285" i="2"/>
  <c r="F286" i="2"/>
  <c r="H286" i="2" s="1"/>
  <c r="G286" i="2"/>
  <c r="I286" i="2"/>
  <c r="F287" i="2"/>
  <c r="H287" i="2" s="1"/>
  <c r="G287" i="2"/>
  <c r="I287" i="2"/>
  <c r="F288" i="2"/>
  <c r="H288" i="2" s="1"/>
  <c r="G288" i="2"/>
  <c r="I288" i="2"/>
  <c r="F289" i="2"/>
  <c r="H289" i="2" s="1"/>
  <c r="G289" i="2"/>
  <c r="I289" i="2"/>
  <c r="F290" i="2"/>
  <c r="H290" i="2" s="1"/>
  <c r="G290" i="2"/>
  <c r="I290" i="2"/>
  <c r="F291" i="2"/>
  <c r="H291" i="2" s="1"/>
  <c r="G291" i="2"/>
  <c r="I291" i="2"/>
  <c r="F292" i="2"/>
  <c r="H292" i="2" s="1"/>
  <c r="G292" i="2"/>
  <c r="I292" i="2"/>
  <c r="F293" i="2"/>
  <c r="H293" i="2" s="1"/>
  <c r="G293" i="2"/>
  <c r="I293" i="2"/>
  <c r="F294" i="2"/>
  <c r="H294" i="2" s="1"/>
  <c r="G294" i="2"/>
  <c r="I294" i="2"/>
  <c r="F295" i="2"/>
  <c r="H295" i="2" s="1"/>
  <c r="G295" i="2"/>
  <c r="I295" i="2"/>
  <c r="F296" i="2"/>
  <c r="H296" i="2" s="1"/>
  <c r="G296" i="2"/>
  <c r="I296" i="2"/>
  <c r="F297" i="2"/>
  <c r="H297" i="2" s="1"/>
  <c r="G297" i="2"/>
  <c r="I297" i="2"/>
  <c r="F298" i="2"/>
  <c r="H298" i="2" s="1"/>
  <c r="G298" i="2"/>
  <c r="I298" i="2"/>
  <c r="F299" i="2"/>
  <c r="H299" i="2" s="1"/>
  <c r="G299" i="2"/>
  <c r="I299" i="2"/>
  <c r="F300" i="2"/>
  <c r="H300" i="2" s="1"/>
  <c r="G300" i="2"/>
  <c r="I300" i="2"/>
  <c r="F301" i="2"/>
  <c r="H301" i="2" s="1"/>
  <c r="G301" i="2"/>
  <c r="I301" i="2"/>
  <c r="F302" i="2"/>
  <c r="H302" i="2" s="1"/>
  <c r="G302" i="2"/>
  <c r="I302" i="2"/>
  <c r="F303" i="2"/>
  <c r="H303" i="2" s="1"/>
  <c r="G303" i="2"/>
  <c r="I303" i="2"/>
  <c r="F304" i="2"/>
  <c r="H304" i="2" s="1"/>
  <c r="G304" i="2"/>
  <c r="I304" i="2"/>
  <c r="F305" i="2"/>
  <c r="H305" i="2" s="1"/>
  <c r="G305" i="2"/>
  <c r="I305" i="2"/>
  <c r="F306" i="2"/>
  <c r="H306" i="2" s="1"/>
  <c r="G306" i="2"/>
  <c r="I306" i="2"/>
  <c r="F307" i="2"/>
  <c r="H307" i="2" s="1"/>
  <c r="G307" i="2"/>
  <c r="I307" i="2"/>
  <c r="F308" i="2"/>
  <c r="H308" i="2" s="1"/>
  <c r="G308" i="2"/>
  <c r="I308" i="2"/>
  <c r="F309" i="2"/>
  <c r="H309" i="2" s="1"/>
  <c r="G309" i="2"/>
  <c r="I309" i="2"/>
  <c r="F310" i="2"/>
  <c r="H310" i="2" s="1"/>
  <c r="G310" i="2"/>
  <c r="I310" i="2"/>
  <c r="F311" i="2"/>
  <c r="H311" i="2" s="1"/>
  <c r="G311" i="2"/>
  <c r="I311" i="2"/>
  <c r="F312" i="2"/>
  <c r="H312" i="2" s="1"/>
  <c r="G312" i="2"/>
  <c r="I312" i="2"/>
  <c r="F313" i="2"/>
  <c r="H313" i="2" s="1"/>
  <c r="G313" i="2"/>
  <c r="I313" i="2"/>
  <c r="F314" i="2"/>
  <c r="H314" i="2" s="1"/>
  <c r="G314" i="2"/>
  <c r="I314" i="2"/>
  <c r="F315" i="2"/>
  <c r="H315" i="2" s="1"/>
  <c r="G315" i="2"/>
  <c r="I315" i="2"/>
  <c r="F316" i="2"/>
  <c r="H316" i="2" s="1"/>
  <c r="G316" i="2"/>
  <c r="I316" i="2"/>
  <c r="F317" i="2"/>
  <c r="H317" i="2" s="1"/>
  <c r="G317" i="2"/>
  <c r="I317" i="2"/>
  <c r="F318" i="2"/>
  <c r="H318" i="2" s="1"/>
  <c r="G318" i="2"/>
  <c r="I318" i="2"/>
  <c r="F319" i="2"/>
  <c r="H319" i="2" s="1"/>
  <c r="G319" i="2"/>
  <c r="I319" i="2"/>
  <c r="F320" i="2"/>
  <c r="H320" i="2" s="1"/>
  <c r="G320" i="2"/>
  <c r="I320" i="2"/>
  <c r="F321" i="2"/>
  <c r="H321" i="2" s="1"/>
  <c r="G321" i="2"/>
  <c r="I321" i="2"/>
  <c r="F322" i="2"/>
  <c r="H322" i="2" s="1"/>
  <c r="G322" i="2"/>
  <c r="I322" i="2"/>
  <c r="F323" i="2"/>
  <c r="H323" i="2" s="1"/>
  <c r="G323" i="2"/>
  <c r="I323" i="2"/>
  <c r="F324" i="2"/>
  <c r="H324" i="2" s="1"/>
  <c r="G324" i="2"/>
  <c r="I324" i="2"/>
  <c r="F325" i="2"/>
  <c r="H325" i="2" s="1"/>
  <c r="G325" i="2"/>
  <c r="I325" i="2"/>
  <c r="F326" i="2"/>
  <c r="H326" i="2" s="1"/>
  <c r="G326" i="2"/>
  <c r="I326" i="2"/>
  <c r="F327" i="2"/>
  <c r="H327" i="2" s="1"/>
  <c r="G327" i="2"/>
  <c r="I327" i="2"/>
  <c r="F328" i="2"/>
  <c r="H328" i="2" s="1"/>
  <c r="G328" i="2"/>
  <c r="I328" i="2"/>
  <c r="F329" i="2"/>
  <c r="H329" i="2" s="1"/>
  <c r="G329" i="2"/>
  <c r="I329" i="2"/>
  <c r="F330" i="2"/>
  <c r="H330" i="2" s="1"/>
  <c r="G330" i="2"/>
  <c r="I330" i="2"/>
  <c r="F331" i="2"/>
  <c r="H331" i="2" s="1"/>
  <c r="G331" i="2"/>
  <c r="I331" i="2"/>
  <c r="F332" i="2"/>
  <c r="H332" i="2" s="1"/>
  <c r="G332" i="2"/>
  <c r="I332" i="2"/>
  <c r="F333" i="2"/>
  <c r="H333" i="2" s="1"/>
  <c r="G333" i="2"/>
  <c r="I333" i="2"/>
  <c r="F334" i="2"/>
  <c r="H334" i="2" s="1"/>
  <c r="G334" i="2"/>
  <c r="I334" i="2"/>
  <c r="F335" i="2"/>
  <c r="H335" i="2" s="1"/>
  <c r="G335" i="2"/>
  <c r="I335" i="2"/>
  <c r="F336" i="2"/>
  <c r="H336" i="2" s="1"/>
  <c r="G336" i="2"/>
  <c r="I336" i="2"/>
  <c r="F337" i="2"/>
  <c r="H337" i="2" s="1"/>
  <c r="G337" i="2"/>
  <c r="I337" i="2"/>
  <c r="F338" i="2"/>
  <c r="H338" i="2" s="1"/>
  <c r="G338" i="2"/>
  <c r="I338" i="2"/>
  <c r="F339" i="2"/>
  <c r="H339" i="2" s="1"/>
  <c r="G339" i="2"/>
  <c r="I339" i="2"/>
  <c r="F340" i="2"/>
  <c r="H340" i="2" s="1"/>
  <c r="G340" i="2"/>
  <c r="I340" i="2"/>
  <c r="F341" i="2"/>
  <c r="H341" i="2" s="1"/>
  <c r="G341" i="2"/>
  <c r="I341" i="2"/>
  <c r="F342" i="2"/>
  <c r="H342" i="2" s="1"/>
  <c r="G342" i="2"/>
  <c r="I342" i="2"/>
  <c r="F343" i="2"/>
  <c r="H343" i="2" s="1"/>
  <c r="G343" i="2"/>
  <c r="I343" i="2"/>
  <c r="F344" i="2"/>
  <c r="H344" i="2" s="1"/>
  <c r="G344" i="2"/>
  <c r="I344" i="2"/>
  <c r="F345" i="2"/>
  <c r="H345" i="2" s="1"/>
  <c r="G345" i="2"/>
  <c r="I345" i="2"/>
  <c r="F346" i="2"/>
  <c r="H346" i="2" s="1"/>
  <c r="G346" i="2"/>
  <c r="I346" i="2"/>
  <c r="F347" i="2"/>
  <c r="H347" i="2" s="1"/>
  <c r="G347" i="2"/>
  <c r="I347" i="2"/>
  <c r="F348" i="2"/>
  <c r="H348" i="2" s="1"/>
  <c r="G348" i="2"/>
  <c r="I348" i="2"/>
  <c r="F349" i="2"/>
  <c r="H349" i="2" s="1"/>
  <c r="G349" i="2"/>
  <c r="I349" i="2"/>
  <c r="F350" i="2"/>
  <c r="H350" i="2" s="1"/>
  <c r="G350" i="2"/>
  <c r="I350" i="2"/>
  <c r="F351" i="2"/>
  <c r="H351" i="2" s="1"/>
  <c r="G351" i="2"/>
  <c r="I351" i="2"/>
  <c r="F352" i="2"/>
  <c r="H352" i="2" s="1"/>
  <c r="G352" i="2"/>
  <c r="I352" i="2"/>
  <c r="F353" i="2"/>
  <c r="H353" i="2" s="1"/>
  <c r="G353" i="2"/>
  <c r="I353" i="2"/>
  <c r="F354" i="2"/>
  <c r="H354" i="2" s="1"/>
  <c r="G354" i="2"/>
  <c r="I354" i="2"/>
  <c r="F355" i="2"/>
  <c r="H355" i="2" s="1"/>
  <c r="G355" i="2"/>
  <c r="I355" i="2"/>
  <c r="F356" i="2"/>
  <c r="H356" i="2" s="1"/>
  <c r="G356" i="2"/>
  <c r="I356" i="2"/>
  <c r="F357" i="2"/>
  <c r="H357" i="2" s="1"/>
  <c r="G357" i="2"/>
  <c r="I357" i="2"/>
  <c r="F358" i="2"/>
  <c r="H358" i="2" s="1"/>
  <c r="G358" i="2"/>
  <c r="I358" i="2"/>
  <c r="F359" i="2"/>
  <c r="H359" i="2" s="1"/>
  <c r="G359" i="2"/>
  <c r="I359" i="2"/>
  <c r="F360" i="2"/>
  <c r="H360" i="2" s="1"/>
  <c r="G360" i="2"/>
  <c r="I360" i="2"/>
  <c r="F361" i="2"/>
  <c r="H361" i="2" s="1"/>
  <c r="G361" i="2"/>
  <c r="I361" i="2"/>
  <c r="F362" i="2"/>
  <c r="H362" i="2" s="1"/>
  <c r="G362" i="2"/>
  <c r="I362" i="2"/>
  <c r="F363" i="2"/>
  <c r="H363" i="2" s="1"/>
  <c r="G363" i="2"/>
  <c r="I363" i="2"/>
  <c r="F364" i="2"/>
  <c r="H364" i="2" s="1"/>
  <c r="G364" i="2"/>
  <c r="I364" i="2"/>
  <c r="F365" i="2"/>
  <c r="H365" i="2" s="1"/>
  <c r="G365" i="2"/>
  <c r="I365" i="2"/>
  <c r="F366" i="2"/>
  <c r="H366" i="2" s="1"/>
  <c r="G366" i="2"/>
  <c r="I366" i="2"/>
  <c r="F367" i="2"/>
  <c r="H367" i="2" s="1"/>
  <c r="G367" i="2"/>
  <c r="I367" i="2"/>
  <c r="I8" i="2"/>
  <c r="H8" i="2"/>
  <c r="G8" i="2"/>
  <c r="E10" i="2"/>
  <c r="E11" i="2"/>
  <c r="E12" i="2"/>
  <c r="E13" i="2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9" i="2"/>
  <c r="F8" i="2"/>
  <c r="B5" i="2"/>
  <c r="I35" i="1"/>
  <c r="I17" i="1"/>
  <c r="K51" i="1"/>
  <c r="I21" i="1"/>
  <c r="D44" i="1"/>
  <c r="F39" i="1"/>
  <c r="K48" i="1"/>
  <c r="I32" i="1"/>
  <c r="I11" i="1"/>
  <c r="I8" i="1"/>
  <c r="D48" i="1"/>
  <c r="I29" i="1"/>
  <c r="I25" i="1"/>
  <c r="N12" i="2" l="1"/>
  <c r="J13" i="2" s="1"/>
  <c r="I9" i="2"/>
  <c r="J51" i="1"/>
  <c r="J48" i="1"/>
  <c r="C48" i="1"/>
  <c r="C44" i="1"/>
  <c r="M40" i="1"/>
  <c r="E39" i="1"/>
  <c r="H35" i="1"/>
  <c r="H32" i="1"/>
  <c r="H29" i="1"/>
  <c r="H25" i="1"/>
  <c r="K13" i="2" l="1"/>
  <c r="L13" i="2" s="1"/>
  <c r="N13" i="2" s="1"/>
  <c r="J14" i="2" s="1"/>
  <c r="H21" i="1"/>
  <c r="K14" i="2" l="1"/>
  <c r="L14" i="2" s="1"/>
  <c r="N14" i="2" s="1"/>
  <c r="J15" i="2" s="1"/>
  <c r="H17" i="1"/>
  <c r="H15" i="1"/>
  <c r="H11" i="1"/>
  <c r="H8" i="1"/>
  <c r="K15" i="2" l="1"/>
  <c r="L15" i="2" s="1"/>
  <c r="N15" i="2" s="1"/>
  <c r="J16" i="2" s="1"/>
  <c r="E19" i="1"/>
  <c r="E20" i="1" s="1"/>
  <c r="F19" i="1"/>
  <c r="F20" i="1" s="1"/>
  <c r="F18" i="1"/>
  <c r="E18" i="1"/>
  <c r="F17" i="1"/>
  <c r="E17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F4" i="1"/>
  <c r="E4" i="1"/>
  <c r="J5" i="1"/>
  <c r="K16" i="2" l="1"/>
  <c r="L16" i="2" s="1"/>
  <c r="N16" i="2" s="1"/>
  <c r="J17" i="2" s="1"/>
  <c r="K17" i="2" l="1"/>
  <c r="L17" i="2" s="1"/>
  <c r="N17" i="2" s="1"/>
  <c r="J18" i="2" s="1"/>
  <c r="K18" i="2" l="1"/>
  <c r="L18" i="2" s="1"/>
  <c r="N18" i="2" s="1"/>
  <c r="J19" i="2" s="1"/>
  <c r="K19" i="2" l="1"/>
  <c r="L19" i="2" s="1"/>
  <c r="N19" i="2" s="1"/>
  <c r="J20" i="2" s="1"/>
  <c r="K20" i="2" l="1"/>
  <c r="L20" i="2" s="1"/>
  <c r="N20" i="2" s="1"/>
  <c r="J21" i="2" s="1"/>
  <c r="K21" i="2" l="1"/>
  <c r="L21" i="2" s="1"/>
  <c r="N21" i="2" s="1"/>
  <c r="J22" i="2" s="1"/>
  <c r="K22" i="2" l="1"/>
  <c r="L22" i="2" s="1"/>
  <c r="N22" i="2" s="1"/>
  <c r="J23" i="2" s="1"/>
  <c r="K23" i="2" l="1"/>
  <c r="L23" i="2" s="1"/>
  <c r="N23" i="2" s="1"/>
  <c r="J24" i="2" s="1"/>
  <c r="K24" i="2" l="1"/>
  <c r="L24" i="2" s="1"/>
  <c r="N24" i="2" s="1"/>
  <c r="J25" i="2" s="1"/>
  <c r="K25" i="2" l="1"/>
  <c r="L25" i="2" s="1"/>
  <c r="N25" i="2" s="1"/>
  <c r="J26" i="2" s="1"/>
  <c r="K26" i="2" l="1"/>
  <c r="L26" i="2" s="1"/>
  <c r="N26" i="2" s="1"/>
  <c r="J27" i="2" s="1"/>
  <c r="K27" i="2" l="1"/>
  <c r="L27" i="2" s="1"/>
  <c r="N27" i="2" s="1"/>
  <c r="J28" i="2" s="1"/>
  <c r="K28" i="2" l="1"/>
  <c r="L28" i="2" s="1"/>
  <c r="N28" i="2" s="1"/>
  <c r="J29" i="2" s="1"/>
  <c r="K29" i="2" l="1"/>
  <c r="L29" i="2" s="1"/>
  <c r="N29" i="2" s="1"/>
  <c r="J30" i="2" s="1"/>
  <c r="K30" i="2" l="1"/>
  <c r="L30" i="2" s="1"/>
  <c r="N30" i="2" s="1"/>
  <c r="J31" i="2" s="1"/>
  <c r="K31" i="2" l="1"/>
  <c r="L31" i="2" s="1"/>
  <c r="N31" i="2" s="1"/>
  <c r="J32" i="2" s="1"/>
  <c r="K32" i="2" l="1"/>
  <c r="L32" i="2" s="1"/>
  <c r="N32" i="2" s="1"/>
  <c r="J33" i="2" s="1"/>
  <c r="K33" i="2" l="1"/>
  <c r="L33" i="2" s="1"/>
  <c r="N33" i="2" s="1"/>
  <c r="J34" i="2" s="1"/>
  <c r="K34" i="2" l="1"/>
  <c r="L34" i="2" s="1"/>
  <c r="N34" i="2" s="1"/>
  <c r="J35" i="2" s="1"/>
  <c r="K35" i="2" l="1"/>
  <c r="L35" i="2" s="1"/>
  <c r="N35" i="2" s="1"/>
  <c r="J36" i="2" s="1"/>
  <c r="K36" i="2" l="1"/>
  <c r="L36" i="2" s="1"/>
  <c r="N36" i="2" s="1"/>
  <c r="J37" i="2" s="1"/>
  <c r="K37" i="2" l="1"/>
  <c r="L37" i="2" s="1"/>
  <c r="N37" i="2" s="1"/>
  <c r="J38" i="2" s="1"/>
  <c r="K38" i="2" l="1"/>
  <c r="L38" i="2" s="1"/>
  <c r="N38" i="2" s="1"/>
  <c r="J39" i="2" s="1"/>
  <c r="K39" i="2" l="1"/>
  <c r="L39" i="2" s="1"/>
  <c r="N39" i="2" s="1"/>
  <c r="J40" i="2" s="1"/>
  <c r="K40" i="2" l="1"/>
  <c r="L40" i="2" s="1"/>
  <c r="N40" i="2" s="1"/>
  <c r="J41" i="2" s="1"/>
  <c r="K41" i="2" l="1"/>
  <c r="L41" i="2" s="1"/>
  <c r="N41" i="2" s="1"/>
  <c r="J42" i="2" s="1"/>
  <c r="K42" i="2" l="1"/>
  <c r="L42" i="2" s="1"/>
  <c r="N42" i="2" s="1"/>
  <c r="J43" i="2" s="1"/>
  <c r="K43" i="2" l="1"/>
  <c r="L43" i="2" s="1"/>
  <c r="N43" i="2" s="1"/>
  <c r="J44" i="2" s="1"/>
  <c r="K44" i="2" l="1"/>
  <c r="L44" i="2" s="1"/>
  <c r="N44" i="2" s="1"/>
  <c r="J45" i="2" s="1"/>
  <c r="K45" i="2" l="1"/>
  <c r="L45" i="2" s="1"/>
  <c r="N45" i="2" s="1"/>
  <c r="J46" i="2" s="1"/>
  <c r="K46" i="2" l="1"/>
  <c r="L46" i="2" s="1"/>
  <c r="N46" i="2" s="1"/>
  <c r="J47" i="2" s="1"/>
  <c r="K47" i="2" l="1"/>
  <c r="L47" i="2" s="1"/>
  <c r="N47" i="2" s="1"/>
  <c r="J48" i="2" s="1"/>
  <c r="K48" i="2" l="1"/>
  <c r="L48" i="2" s="1"/>
  <c r="N48" i="2" s="1"/>
  <c r="J49" i="2" s="1"/>
  <c r="K49" i="2" l="1"/>
  <c r="L49" i="2" s="1"/>
  <c r="N49" i="2" s="1"/>
  <c r="J50" i="2" s="1"/>
  <c r="K50" i="2" l="1"/>
  <c r="L50" i="2" s="1"/>
  <c r="N50" i="2" s="1"/>
  <c r="J51" i="2" s="1"/>
  <c r="K51" i="2" l="1"/>
  <c r="L51" i="2" s="1"/>
  <c r="N51" i="2" s="1"/>
  <c r="J52" i="2" s="1"/>
  <c r="K52" i="2" l="1"/>
  <c r="L52" i="2" s="1"/>
  <c r="N52" i="2" s="1"/>
  <c r="J53" i="2" s="1"/>
  <c r="K53" i="2" l="1"/>
  <c r="L53" i="2" s="1"/>
  <c r="N53" i="2" s="1"/>
  <c r="J54" i="2" s="1"/>
  <c r="K54" i="2" l="1"/>
  <c r="L54" i="2" s="1"/>
  <c r="N54" i="2" s="1"/>
  <c r="J55" i="2" s="1"/>
  <c r="K55" i="2" l="1"/>
  <c r="L55" i="2" s="1"/>
  <c r="N55" i="2" s="1"/>
  <c r="J56" i="2" s="1"/>
  <c r="K56" i="2" l="1"/>
  <c r="L56" i="2" s="1"/>
  <c r="N56" i="2" s="1"/>
  <c r="J57" i="2" s="1"/>
  <c r="K57" i="2" l="1"/>
  <c r="L57" i="2" s="1"/>
  <c r="N57" i="2" s="1"/>
  <c r="J58" i="2" s="1"/>
  <c r="K58" i="2" l="1"/>
  <c r="L58" i="2" s="1"/>
  <c r="N58" i="2" s="1"/>
  <c r="J59" i="2" s="1"/>
  <c r="K59" i="2" l="1"/>
  <c r="L59" i="2" s="1"/>
  <c r="N59" i="2" s="1"/>
  <c r="J60" i="2" s="1"/>
  <c r="K60" i="2" l="1"/>
  <c r="L60" i="2" s="1"/>
  <c r="N60" i="2" s="1"/>
  <c r="J61" i="2" s="1"/>
  <c r="K61" i="2" l="1"/>
  <c r="L61" i="2" s="1"/>
  <c r="N61" i="2" s="1"/>
  <c r="J62" i="2" s="1"/>
  <c r="K62" i="2" l="1"/>
  <c r="L62" i="2" s="1"/>
  <c r="N62" i="2" s="1"/>
  <c r="J63" i="2" s="1"/>
  <c r="K63" i="2" l="1"/>
  <c r="L63" i="2" s="1"/>
  <c r="N63" i="2" s="1"/>
  <c r="J64" i="2" s="1"/>
  <c r="K64" i="2" l="1"/>
  <c r="L64" i="2" s="1"/>
  <c r="N64" i="2" s="1"/>
  <c r="J65" i="2" s="1"/>
  <c r="K65" i="2" l="1"/>
  <c r="L65" i="2" s="1"/>
  <c r="N65" i="2" s="1"/>
  <c r="J66" i="2" s="1"/>
  <c r="K66" i="2" l="1"/>
  <c r="L66" i="2" s="1"/>
  <c r="N66" i="2" s="1"/>
  <c r="J67" i="2" s="1"/>
  <c r="K67" i="2" l="1"/>
  <c r="L67" i="2" s="1"/>
  <c r="N67" i="2" s="1"/>
  <c r="J68" i="2" s="1"/>
  <c r="K68" i="2" l="1"/>
  <c r="L68" i="2" s="1"/>
  <c r="N68" i="2" s="1"/>
  <c r="J69" i="2" s="1"/>
  <c r="K69" i="2" l="1"/>
  <c r="L69" i="2" s="1"/>
  <c r="N69" i="2" s="1"/>
  <c r="J70" i="2" s="1"/>
  <c r="K70" i="2" l="1"/>
  <c r="L70" i="2" s="1"/>
  <c r="N70" i="2" s="1"/>
  <c r="J71" i="2" s="1"/>
  <c r="K71" i="2" l="1"/>
  <c r="L71" i="2" s="1"/>
  <c r="N71" i="2" s="1"/>
  <c r="J72" i="2" s="1"/>
  <c r="K72" i="2" l="1"/>
  <c r="L72" i="2" s="1"/>
  <c r="N72" i="2" s="1"/>
  <c r="J73" i="2" s="1"/>
  <c r="K73" i="2" l="1"/>
  <c r="L73" i="2" s="1"/>
  <c r="N73" i="2" s="1"/>
  <c r="J74" i="2" s="1"/>
  <c r="K74" i="2" l="1"/>
  <c r="L74" i="2" s="1"/>
  <c r="N74" i="2" s="1"/>
  <c r="J75" i="2" s="1"/>
  <c r="K75" i="2" l="1"/>
  <c r="L75" i="2" s="1"/>
  <c r="N75" i="2" s="1"/>
  <c r="J76" i="2" s="1"/>
  <c r="K76" i="2" l="1"/>
  <c r="L76" i="2" s="1"/>
  <c r="N76" i="2" s="1"/>
  <c r="J77" i="2" s="1"/>
  <c r="K77" i="2" l="1"/>
  <c r="L77" i="2" s="1"/>
  <c r="N77" i="2" s="1"/>
  <c r="J78" i="2" s="1"/>
  <c r="K78" i="2" l="1"/>
  <c r="L78" i="2" s="1"/>
  <c r="N78" i="2" s="1"/>
  <c r="J79" i="2" s="1"/>
  <c r="K79" i="2" l="1"/>
  <c r="L79" i="2" s="1"/>
  <c r="N79" i="2" s="1"/>
  <c r="J80" i="2" s="1"/>
  <c r="K80" i="2" l="1"/>
  <c r="L80" i="2" s="1"/>
  <c r="N80" i="2" s="1"/>
  <c r="J81" i="2" s="1"/>
  <c r="K81" i="2" l="1"/>
  <c r="L81" i="2" s="1"/>
  <c r="N81" i="2" s="1"/>
  <c r="J82" i="2" s="1"/>
  <c r="K82" i="2" l="1"/>
  <c r="L82" i="2" s="1"/>
  <c r="N82" i="2" s="1"/>
  <c r="J83" i="2" s="1"/>
  <c r="K83" i="2" l="1"/>
  <c r="L83" i="2" s="1"/>
  <c r="N83" i="2" s="1"/>
  <c r="J84" i="2" s="1"/>
  <c r="K84" i="2" l="1"/>
  <c r="L84" i="2" s="1"/>
  <c r="N84" i="2" s="1"/>
  <c r="J85" i="2" s="1"/>
  <c r="K85" i="2" l="1"/>
  <c r="L85" i="2" s="1"/>
  <c r="N85" i="2" s="1"/>
  <c r="J86" i="2" s="1"/>
  <c r="K86" i="2" l="1"/>
  <c r="L86" i="2" s="1"/>
  <c r="N86" i="2" s="1"/>
  <c r="J87" i="2" s="1"/>
  <c r="K87" i="2" l="1"/>
  <c r="L87" i="2" s="1"/>
  <c r="N87" i="2" s="1"/>
  <c r="J88" i="2" s="1"/>
  <c r="K88" i="2" l="1"/>
  <c r="L88" i="2" s="1"/>
  <c r="N88" i="2" s="1"/>
  <c r="J89" i="2" s="1"/>
  <c r="K89" i="2" l="1"/>
  <c r="L89" i="2" s="1"/>
  <c r="N89" i="2" s="1"/>
  <c r="J90" i="2" s="1"/>
  <c r="K90" i="2" l="1"/>
  <c r="L90" i="2" s="1"/>
  <c r="N90" i="2" s="1"/>
  <c r="J91" i="2" s="1"/>
  <c r="K91" i="2" l="1"/>
  <c r="L91" i="2" s="1"/>
  <c r="N91" i="2" s="1"/>
  <c r="J92" i="2" s="1"/>
  <c r="K92" i="2" l="1"/>
  <c r="L92" i="2" s="1"/>
  <c r="N92" i="2" s="1"/>
  <c r="J93" i="2" s="1"/>
  <c r="K93" i="2" l="1"/>
  <c r="L93" i="2" s="1"/>
  <c r="N93" i="2" s="1"/>
  <c r="J94" i="2" s="1"/>
  <c r="K94" i="2" l="1"/>
  <c r="L94" i="2" s="1"/>
  <c r="N94" i="2" s="1"/>
  <c r="J95" i="2" s="1"/>
  <c r="K95" i="2" l="1"/>
  <c r="L95" i="2" s="1"/>
  <c r="N95" i="2" s="1"/>
  <c r="J96" i="2" s="1"/>
  <c r="K96" i="2" l="1"/>
  <c r="L96" i="2" s="1"/>
  <c r="N96" i="2" s="1"/>
  <c r="J97" i="2" s="1"/>
  <c r="K97" i="2" l="1"/>
  <c r="L97" i="2" s="1"/>
  <c r="N97" i="2" s="1"/>
  <c r="J98" i="2" s="1"/>
  <c r="K98" i="2" l="1"/>
  <c r="L98" i="2" s="1"/>
  <c r="N98" i="2" s="1"/>
  <c r="J99" i="2" s="1"/>
  <c r="K99" i="2" l="1"/>
  <c r="L99" i="2" s="1"/>
  <c r="N99" i="2" s="1"/>
  <c r="J100" i="2" s="1"/>
  <c r="K100" i="2" l="1"/>
  <c r="L100" i="2" s="1"/>
  <c r="N100" i="2" s="1"/>
  <c r="J101" i="2" s="1"/>
  <c r="K101" i="2" l="1"/>
  <c r="L101" i="2" s="1"/>
  <c r="N101" i="2" s="1"/>
  <c r="J102" i="2" s="1"/>
  <c r="K102" i="2" l="1"/>
  <c r="L102" i="2" s="1"/>
  <c r="N102" i="2" s="1"/>
  <c r="J103" i="2" s="1"/>
  <c r="K103" i="2" l="1"/>
  <c r="L103" i="2" s="1"/>
  <c r="N103" i="2" s="1"/>
  <c r="J104" i="2" s="1"/>
  <c r="K104" i="2" l="1"/>
  <c r="L104" i="2" s="1"/>
  <c r="N104" i="2" s="1"/>
  <c r="J105" i="2" s="1"/>
  <c r="K105" i="2" l="1"/>
  <c r="L105" i="2" s="1"/>
  <c r="N105" i="2" s="1"/>
  <c r="J106" i="2" s="1"/>
  <c r="K106" i="2" l="1"/>
  <c r="L106" i="2" s="1"/>
  <c r="N106" i="2" s="1"/>
  <c r="J107" i="2" s="1"/>
  <c r="K107" i="2" l="1"/>
  <c r="L107" i="2" s="1"/>
  <c r="N107" i="2" s="1"/>
  <c r="J108" i="2" s="1"/>
  <c r="K108" i="2" l="1"/>
  <c r="L108" i="2" s="1"/>
  <c r="N108" i="2" s="1"/>
  <c r="J109" i="2" s="1"/>
  <c r="K109" i="2" l="1"/>
  <c r="L109" i="2" s="1"/>
  <c r="N109" i="2" s="1"/>
  <c r="J110" i="2" s="1"/>
  <c r="K110" i="2" l="1"/>
  <c r="L110" i="2" s="1"/>
  <c r="N110" i="2" s="1"/>
  <c r="J111" i="2" s="1"/>
  <c r="K111" i="2" l="1"/>
  <c r="L111" i="2" s="1"/>
  <c r="N111" i="2" s="1"/>
  <c r="J112" i="2" s="1"/>
  <c r="K112" i="2" l="1"/>
  <c r="L112" i="2" s="1"/>
  <c r="N112" i="2" s="1"/>
  <c r="J113" i="2" s="1"/>
  <c r="K113" i="2" l="1"/>
  <c r="L113" i="2" s="1"/>
  <c r="N113" i="2" s="1"/>
  <c r="J114" i="2" s="1"/>
  <c r="K114" i="2" l="1"/>
  <c r="L114" i="2" s="1"/>
  <c r="N114" i="2" s="1"/>
  <c r="J115" i="2" s="1"/>
  <c r="K115" i="2" l="1"/>
  <c r="L115" i="2" s="1"/>
  <c r="N115" i="2" s="1"/>
  <c r="J116" i="2" s="1"/>
  <c r="K116" i="2" l="1"/>
  <c r="L116" i="2" s="1"/>
  <c r="N116" i="2" s="1"/>
  <c r="J117" i="2" s="1"/>
  <c r="K117" i="2" l="1"/>
  <c r="L117" i="2" s="1"/>
  <c r="N117" i="2" s="1"/>
  <c r="J118" i="2" s="1"/>
  <c r="K118" i="2" l="1"/>
  <c r="L118" i="2" s="1"/>
  <c r="N118" i="2" s="1"/>
  <c r="J119" i="2" s="1"/>
  <c r="K119" i="2" l="1"/>
  <c r="L119" i="2" s="1"/>
  <c r="N119" i="2" s="1"/>
  <c r="J120" i="2" s="1"/>
  <c r="K120" i="2" l="1"/>
  <c r="L120" i="2" s="1"/>
  <c r="N120" i="2" s="1"/>
  <c r="J121" i="2" s="1"/>
  <c r="K121" i="2" l="1"/>
  <c r="L121" i="2" s="1"/>
  <c r="N121" i="2" s="1"/>
  <c r="J122" i="2" s="1"/>
  <c r="K122" i="2" l="1"/>
  <c r="L122" i="2" s="1"/>
  <c r="N122" i="2" s="1"/>
  <c r="J123" i="2" s="1"/>
  <c r="K123" i="2" l="1"/>
  <c r="L123" i="2" s="1"/>
  <c r="N123" i="2" s="1"/>
  <c r="J124" i="2" s="1"/>
  <c r="K124" i="2" l="1"/>
  <c r="L124" i="2" s="1"/>
  <c r="N124" i="2" s="1"/>
  <c r="J125" i="2" s="1"/>
  <c r="K125" i="2" l="1"/>
  <c r="L125" i="2" s="1"/>
  <c r="N125" i="2" s="1"/>
  <c r="J126" i="2" s="1"/>
  <c r="K126" i="2" l="1"/>
  <c r="L126" i="2" s="1"/>
  <c r="N126" i="2" s="1"/>
  <c r="J127" i="2" s="1"/>
  <c r="K127" i="2" l="1"/>
  <c r="L127" i="2" s="1"/>
  <c r="N127" i="2" s="1"/>
  <c r="J128" i="2" s="1"/>
  <c r="K128" i="2" l="1"/>
  <c r="L128" i="2" s="1"/>
  <c r="N128" i="2" s="1"/>
  <c r="J129" i="2" s="1"/>
  <c r="K129" i="2" l="1"/>
  <c r="L129" i="2" s="1"/>
  <c r="N129" i="2" s="1"/>
  <c r="J130" i="2" s="1"/>
  <c r="K130" i="2" l="1"/>
  <c r="L130" i="2" s="1"/>
  <c r="N130" i="2" s="1"/>
  <c r="J131" i="2" s="1"/>
  <c r="K131" i="2" l="1"/>
  <c r="L131" i="2" s="1"/>
  <c r="N131" i="2" s="1"/>
  <c r="J132" i="2" s="1"/>
  <c r="K132" i="2" l="1"/>
  <c r="L132" i="2" s="1"/>
  <c r="N132" i="2" s="1"/>
  <c r="J133" i="2" s="1"/>
  <c r="K133" i="2" l="1"/>
  <c r="L133" i="2" s="1"/>
  <c r="N133" i="2" s="1"/>
  <c r="J134" i="2" s="1"/>
  <c r="K134" i="2" l="1"/>
  <c r="L134" i="2" s="1"/>
  <c r="N134" i="2" s="1"/>
  <c r="J135" i="2" s="1"/>
  <c r="K135" i="2" l="1"/>
  <c r="L135" i="2" s="1"/>
  <c r="N135" i="2" s="1"/>
  <c r="J136" i="2" s="1"/>
  <c r="K136" i="2" l="1"/>
  <c r="L136" i="2" s="1"/>
  <c r="N136" i="2" s="1"/>
  <c r="J137" i="2" s="1"/>
  <c r="K137" i="2" l="1"/>
  <c r="L137" i="2" s="1"/>
  <c r="N137" i="2" s="1"/>
  <c r="J138" i="2" s="1"/>
  <c r="K138" i="2" l="1"/>
  <c r="L138" i="2" s="1"/>
  <c r="N138" i="2" s="1"/>
  <c r="J139" i="2" s="1"/>
  <c r="K139" i="2" l="1"/>
  <c r="L139" i="2" s="1"/>
  <c r="N139" i="2" s="1"/>
  <c r="J140" i="2" s="1"/>
  <c r="K140" i="2" l="1"/>
  <c r="L140" i="2" s="1"/>
  <c r="N140" i="2" s="1"/>
  <c r="J141" i="2" s="1"/>
  <c r="K141" i="2" l="1"/>
  <c r="L141" i="2" s="1"/>
  <c r="N141" i="2" s="1"/>
  <c r="J142" i="2" s="1"/>
  <c r="K142" i="2" l="1"/>
  <c r="L142" i="2" s="1"/>
  <c r="N142" i="2" s="1"/>
  <c r="J143" i="2" s="1"/>
  <c r="K143" i="2" l="1"/>
  <c r="L143" i="2" s="1"/>
  <c r="N143" i="2" s="1"/>
  <c r="J144" i="2" s="1"/>
  <c r="K144" i="2" l="1"/>
  <c r="L144" i="2" s="1"/>
  <c r="N144" i="2" s="1"/>
  <c r="J145" i="2" s="1"/>
  <c r="K145" i="2" l="1"/>
  <c r="L145" i="2" s="1"/>
  <c r="N145" i="2" s="1"/>
  <c r="J146" i="2" s="1"/>
  <c r="K146" i="2" l="1"/>
  <c r="L146" i="2" s="1"/>
  <c r="N146" i="2" s="1"/>
  <c r="J147" i="2" s="1"/>
  <c r="K147" i="2" l="1"/>
  <c r="L147" i="2" s="1"/>
  <c r="N147" i="2" s="1"/>
  <c r="J148" i="2" s="1"/>
  <c r="K148" i="2" l="1"/>
  <c r="L148" i="2" s="1"/>
  <c r="N148" i="2" s="1"/>
  <c r="J149" i="2" s="1"/>
  <c r="K149" i="2" l="1"/>
  <c r="L149" i="2" s="1"/>
  <c r="N149" i="2" s="1"/>
  <c r="J150" i="2" s="1"/>
  <c r="K150" i="2" l="1"/>
  <c r="L150" i="2" s="1"/>
  <c r="N150" i="2" s="1"/>
  <c r="J151" i="2" s="1"/>
  <c r="K151" i="2" l="1"/>
  <c r="L151" i="2" s="1"/>
  <c r="N151" i="2" s="1"/>
  <c r="J152" i="2" s="1"/>
  <c r="K152" i="2" l="1"/>
  <c r="L152" i="2" s="1"/>
  <c r="N152" i="2" s="1"/>
  <c r="J153" i="2" s="1"/>
  <c r="N153" i="2" l="1"/>
  <c r="J154" i="2" s="1"/>
  <c r="K153" i="2"/>
  <c r="L153" i="2" s="1"/>
  <c r="N154" i="2" l="1"/>
  <c r="J155" i="2" s="1"/>
  <c r="K154" i="2"/>
  <c r="L154" i="2" s="1"/>
  <c r="N155" i="2" l="1"/>
  <c r="J156" i="2" s="1"/>
  <c r="K155" i="2"/>
  <c r="L155" i="2" s="1"/>
  <c r="N156" i="2" l="1"/>
  <c r="J157" i="2" s="1"/>
  <c r="K156" i="2"/>
  <c r="L156" i="2" s="1"/>
  <c r="N157" i="2" l="1"/>
  <c r="J158" i="2" s="1"/>
  <c r="K157" i="2"/>
  <c r="L157" i="2" s="1"/>
  <c r="N158" i="2" l="1"/>
  <c r="J159" i="2" s="1"/>
  <c r="K158" i="2"/>
  <c r="L158" i="2" s="1"/>
  <c r="N159" i="2" l="1"/>
  <c r="J160" i="2" s="1"/>
  <c r="K159" i="2"/>
  <c r="L159" i="2" s="1"/>
  <c r="N160" i="2" l="1"/>
  <c r="J161" i="2" s="1"/>
  <c r="K160" i="2"/>
  <c r="L160" i="2" s="1"/>
  <c r="N161" i="2" l="1"/>
  <c r="J162" i="2" s="1"/>
  <c r="K161" i="2"/>
  <c r="L161" i="2" s="1"/>
  <c r="N162" i="2" l="1"/>
  <c r="J163" i="2" s="1"/>
  <c r="K162" i="2"/>
  <c r="L162" i="2" s="1"/>
  <c r="N163" i="2" l="1"/>
  <c r="J164" i="2" s="1"/>
  <c r="K163" i="2"/>
  <c r="L163" i="2" s="1"/>
  <c r="N164" i="2" l="1"/>
  <c r="J165" i="2" s="1"/>
  <c r="K164" i="2"/>
  <c r="L164" i="2" s="1"/>
  <c r="N165" i="2" l="1"/>
  <c r="J166" i="2" s="1"/>
  <c r="K165" i="2"/>
  <c r="L165" i="2" s="1"/>
  <c r="N166" i="2" l="1"/>
  <c r="J167" i="2" s="1"/>
  <c r="K166" i="2"/>
  <c r="L166" i="2" s="1"/>
  <c r="N167" i="2" l="1"/>
  <c r="J168" i="2" s="1"/>
  <c r="K167" i="2"/>
  <c r="L167" i="2" s="1"/>
  <c r="N168" i="2" l="1"/>
  <c r="J169" i="2" s="1"/>
  <c r="K168" i="2"/>
  <c r="L168" i="2" s="1"/>
  <c r="N169" i="2" l="1"/>
  <c r="J170" i="2" s="1"/>
  <c r="K169" i="2"/>
  <c r="L169" i="2" s="1"/>
  <c r="N170" i="2" l="1"/>
  <c r="J171" i="2" s="1"/>
  <c r="K170" i="2"/>
  <c r="L170" i="2" s="1"/>
  <c r="N171" i="2" l="1"/>
  <c r="J172" i="2" s="1"/>
  <c r="K171" i="2"/>
  <c r="L171" i="2" s="1"/>
  <c r="N172" i="2" l="1"/>
  <c r="J173" i="2" s="1"/>
  <c r="K172" i="2"/>
  <c r="L172" i="2" s="1"/>
  <c r="N173" i="2" l="1"/>
  <c r="J174" i="2" s="1"/>
  <c r="K173" i="2"/>
  <c r="L173" i="2" s="1"/>
  <c r="N174" i="2" l="1"/>
  <c r="J175" i="2" s="1"/>
  <c r="K174" i="2"/>
  <c r="L174" i="2" s="1"/>
  <c r="N175" i="2" l="1"/>
  <c r="J176" i="2" s="1"/>
  <c r="K175" i="2"/>
  <c r="L175" i="2" s="1"/>
  <c r="K176" i="2" l="1"/>
  <c r="L176" i="2" s="1"/>
  <c r="N176" i="2" s="1"/>
  <c r="J177" i="2" s="1"/>
  <c r="N177" i="2" l="1"/>
  <c r="J178" i="2" s="1"/>
  <c r="K177" i="2"/>
  <c r="L177" i="2" s="1"/>
  <c r="K178" i="2" l="1"/>
  <c r="L178" i="2" s="1"/>
  <c r="N178" i="2" s="1"/>
  <c r="J179" i="2" s="1"/>
  <c r="K179" i="2" l="1"/>
  <c r="L179" i="2" s="1"/>
  <c r="N179" i="2" s="1"/>
  <c r="J180" i="2" s="1"/>
  <c r="N180" i="2" l="1"/>
  <c r="J181" i="2" s="1"/>
  <c r="K180" i="2"/>
  <c r="L180" i="2" s="1"/>
  <c r="N181" i="2" l="1"/>
  <c r="J182" i="2" s="1"/>
  <c r="K181" i="2"/>
  <c r="L181" i="2" s="1"/>
  <c r="K182" i="2" l="1"/>
  <c r="L182" i="2" s="1"/>
  <c r="N182" i="2" s="1"/>
  <c r="J183" i="2" s="1"/>
  <c r="N183" i="2" l="1"/>
  <c r="J184" i="2" s="1"/>
  <c r="K183" i="2"/>
  <c r="L183" i="2" s="1"/>
  <c r="K184" i="2" l="1"/>
  <c r="L184" i="2" s="1"/>
  <c r="N184" i="2" s="1"/>
  <c r="J185" i="2" s="1"/>
  <c r="N185" i="2" l="1"/>
  <c r="J186" i="2" s="1"/>
  <c r="K185" i="2"/>
  <c r="L185" i="2" s="1"/>
  <c r="K186" i="2" l="1"/>
  <c r="L186" i="2" s="1"/>
  <c r="N186" i="2" s="1"/>
  <c r="J187" i="2" s="1"/>
  <c r="N187" i="2" l="1"/>
  <c r="J188" i="2" s="1"/>
  <c r="K187" i="2"/>
  <c r="L187" i="2" s="1"/>
  <c r="K188" i="2" l="1"/>
  <c r="L188" i="2" s="1"/>
  <c r="N188" i="2" s="1"/>
  <c r="J189" i="2" s="1"/>
  <c r="N189" i="2" l="1"/>
  <c r="J190" i="2" s="1"/>
  <c r="K189" i="2"/>
  <c r="L189" i="2" s="1"/>
  <c r="N190" i="2" l="1"/>
  <c r="J191" i="2" s="1"/>
  <c r="K190" i="2"/>
  <c r="L190" i="2" s="1"/>
  <c r="N191" i="2" l="1"/>
  <c r="J192" i="2" s="1"/>
  <c r="K191" i="2"/>
  <c r="L191" i="2" s="1"/>
  <c r="K192" i="2" l="1"/>
  <c r="L192" i="2" s="1"/>
  <c r="N192" i="2" s="1"/>
  <c r="J193" i="2" s="1"/>
  <c r="K193" i="2" l="1"/>
  <c r="L193" i="2" s="1"/>
  <c r="N193" i="2" s="1"/>
  <c r="J194" i="2" s="1"/>
  <c r="K194" i="2" l="1"/>
  <c r="L194" i="2" s="1"/>
  <c r="N194" i="2" s="1"/>
  <c r="J195" i="2" s="1"/>
  <c r="K195" i="2" l="1"/>
  <c r="L195" i="2" s="1"/>
  <c r="N195" i="2" s="1"/>
  <c r="J196" i="2" s="1"/>
  <c r="K196" i="2" l="1"/>
  <c r="L196" i="2" s="1"/>
  <c r="N196" i="2" s="1"/>
  <c r="J197" i="2" s="1"/>
  <c r="K197" i="2" l="1"/>
  <c r="L197" i="2" s="1"/>
  <c r="N197" i="2" s="1"/>
  <c r="J198" i="2" s="1"/>
  <c r="K198" i="2" l="1"/>
  <c r="L198" i="2" s="1"/>
  <c r="N198" i="2" s="1"/>
  <c r="J199" i="2" s="1"/>
  <c r="K199" i="2" l="1"/>
  <c r="L199" i="2" s="1"/>
  <c r="N199" i="2" s="1"/>
  <c r="J200" i="2" s="1"/>
  <c r="K200" i="2" l="1"/>
  <c r="L200" i="2" s="1"/>
  <c r="N200" i="2" s="1"/>
  <c r="J201" i="2" s="1"/>
  <c r="K201" i="2" l="1"/>
  <c r="L201" i="2" s="1"/>
  <c r="N201" i="2" s="1"/>
  <c r="J202" i="2" s="1"/>
  <c r="K202" i="2" l="1"/>
  <c r="L202" i="2" s="1"/>
  <c r="N202" i="2" s="1"/>
  <c r="J203" i="2" s="1"/>
  <c r="K203" i="2" l="1"/>
  <c r="L203" i="2" s="1"/>
  <c r="N203" i="2" s="1"/>
  <c r="J204" i="2" s="1"/>
  <c r="K204" i="2" l="1"/>
  <c r="L204" i="2" s="1"/>
  <c r="N204" i="2" s="1"/>
  <c r="J205" i="2" s="1"/>
  <c r="K205" i="2" l="1"/>
  <c r="L205" i="2" s="1"/>
  <c r="N205" i="2" s="1"/>
  <c r="J206" i="2" s="1"/>
  <c r="K206" i="2" l="1"/>
  <c r="L206" i="2" s="1"/>
  <c r="N206" i="2" s="1"/>
  <c r="J207" i="2" s="1"/>
  <c r="K207" i="2" l="1"/>
  <c r="L207" i="2" s="1"/>
  <c r="N207" i="2" s="1"/>
  <c r="J208" i="2" s="1"/>
  <c r="K208" i="2" l="1"/>
  <c r="L208" i="2" s="1"/>
  <c r="N208" i="2" s="1"/>
  <c r="J209" i="2" s="1"/>
  <c r="K209" i="2" l="1"/>
  <c r="L209" i="2" s="1"/>
  <c r="N209" i="2" s="1"/>
  <c r="J210" i="2" s="1"/>
  <c r="K210" i="2" l="1"/>
  <c r="L210" i="2" s="1"/>
  <c r="N210" i="2" s="1"/>
  <c r="J211" i="2" s="1"/>
  <c r="K211" i="2" l="1"/>
  <c r="L211" i="2" s="1"/>
  <c r="N211" i="2" s="1"/>
  <c r="J212" i="2" s="1"/>
  <c r="K212" i="2" l="1"/>
  <c r="L212" i="2" s="1"/>
  <c r="N212" i="2" s="1"/>
  <c r="J213" i="2" s="1"/>
  <c r="K213" i="2" l="1"/>
  <c r="L213" i="2" s="1"/>
  <c r="N213" i="2" s="1"/>
  <c r="J214" i="2" s="1"/>
  <c r="K214" i="2" l="1"/>
  <c r="L214" i="2" s="1"/>
  <c r="N214" i="2" s="1"/>
  <c r="J215" i="2" s="1"/>
  <c r="K215" i="2" l="1"/>
  <c r="L215" i="2" s="1"/>
  <c r="N215" i="2" s="1"/>
  <c r="J216" i="2" s="1"/>
  <c r="K216" i="2" l="1"/>
  <c r="L216" i="2" s="1"/>
  <c r="N216" i="2" s="1"/>
  <c r="J217" i="2" s="1"/>
  <c r="K217" i="2" l="1"/>
  <c r="L217" i="2" s="1"/>
  <c r="N217" i="2" s="1"/>
  <c r="J218" i="2" s="1"/>
  <c r="K218" i="2" l="1"/>
  <c r="L218" i="2" s="1"/>
  <c r="N218" i="2" s="1"/>
  <c r="J219" i="2" s="1"/>
  <c r="K219" i="2" l="1"/>
  <c r="L219" i="2" s="1"/>
  <c r="N219" i="2" s="1"/>
  <c r="J220" i="2" s="1"/>
  <c r="K220" i="2" l="1"/>
  <c r="L220" i="2" s="1"/>
  <c r="N220" i="2" s="1"/>
  <c r="J221" i="2" s="1"/>
  <c r="K221" i="2" l="1"/>
  <c r="L221" i="2" s="1"/>
  <c r="N221" i="2" s="1"/>
  <c r="J222" i="2" s="1"/>
  <c r="K222" i="2" l="1"/>
  <c r="L222" i="2" s="1"/>
  <c r="N222" i="2" s="1"/>
  <c r="J223" i="2" s="1"/>
  <c r="K223" i="2" l="1"/>
  <c r="L223" i="2" s="1"/>
  <c r="N223" i="2" s="1"/>
  <c r="J224" i="2" s="1"/>
  <c r="K224" i="2" l="1"/>
  <c r="L224" i="2" s="1"/>
  <c r="N224" i="2" s="1"/>
  <c r="J225" i="2" s="1"/>
  <c r="K225" i="2" l="1"/>
  <c r="L225" i="2" s="1"/>
  <c r="N225" i="2" s="1"/>
  <c r="J226" i="2" s="1"/>
  <c r="K226" i="2" l="1"/>
  <c r="L226" i="2" s="1"/>
  <c r="N226" i="2" s="1"/>
  <c r="J227" i="2" s="1"/>
  <c r="K227" i="2" l="1"/>
  <c r="L227" i="2" s="1"/>
  <c r="N227" i="2" s="1"/>
  <c r="J228" i="2" s="1"/>
  <c r="K228" i="2" l="1"/>
  <c r="L228" i="2" s="1"/>
  <c r="N228" i="2" s="1"/>
  <c r="J229" i="2" s="1"/>
  <c r="K229" i="2" l="1"/>
  <c r="L229" i="2" s="1"/>
  <c r="N229" i="2" s="1"/>
  <c r="J230" i="2" s="1"/>
  <c r="K230" i="2" l="1"/>
  <c r="L230" i="2" s="1"/>
  <c r="N230" i="2" s="1"/>
  <c r="J231" i="2" s="1"/>
  <c r="K231" i="2" l="1"/>
  <c r="L231" i="2" s="1"/>
  <c r="N231" i="2" s="1"/>
  <c r="J232" i="2" s="1"/>
  <c r="K232" i="2" l="1"/>
  <c r="L232" i="2" s="1"/>
  <c r="N232" i="2" s="1"/>
  <c r="J233" i="2" s="1"/>
  <c r="K233" i="2" l="1"/>
  <c r="L233" i="2" s="1"/>
  <c r="N233" i="2" s="1"/>
  <c r="J234" i="2" s="1"/>
  <c r="K234" i="2" l="1"/>
  <c r="L234" i="2" s="1"/>
  <c r="N234" i="2" s="1"/>
  <c r="J235" i="2" s="1"/>
  <c r="K235" i="2" l="1"/>
  <c r="L235" i="2" s="1"/>
  <c r="N235" i="2" s="1"/>
  <c r="J236" i="2" s="1"/>
  <c r="K236" i="2" l="1"/>
  <c r="L236" i="2" s="1"/>
  <c r="N236" i="2" s="1"/>
  <c r="J237" i="2" s="1"/>
  <c r="K237" i="2" l="1"/>
  <c r="L237" i="2" s="1"/>
  <c r="N237" i="2" s="1"/>
  <c r="J238" i="2" s="1"/>
  <c r="K238" i="2" l="1"/>
  <c r="L238" i="2" s="1"/>
  <c r="N238" i="2" s="1"/>
  <c r="J239" i="2" s="1"/>
  <c r="K239" i="2" l="1"/>
  <c r="L239" i="2" s="1"/>
  <c r="N239" i="2" s="1"/>
  <c r="J240" i="2" s="1"/>
  <c r="K240" i="2" l="1"/>
  <c r="L240" i="2" s="1"/>
  <c r="N240" i="2" s="1"/>
  <c r="J241" i="2" s="1"/>
  <c r="K241" i="2" l="1"/>
  <c r="L241" i="2" s="1"/>
  <c r="N241" i="2" s="1"/>
  <c r="J242" i="2" s="1"/>
  <c r="K242" i="2" l="1"/>
  <c r="L242" i="2" s="1"/>
  <c r="N242" i="2" s="1"/>
  <c r="J243" i="2" s="1"/>
  <c r="K243" i="2" l="1"/>
  <c r="L243" i="2" s="1"/>
  <c r="N243" i="2" s="1"/>
  <c r="J244" i="2" s="1"/>
  <c r="K244" i="2" l="1"/>
  <c r="L244" i="2" s="1"/>
  <c r="N244" i="2" s="1"/>
  <c r="J245" i="2" s="1"/>
  <c r="K245" i="2" l="1"/>
  <c r="L245" i="2" s="1"/>
  <c r="N245" i="2" s="1"/>
  <c r="J246" i="2" s="1"/>
  <c r="K246" i="2" l="1"/>
  <c r="L246" i="2" s="1"/>
  <c r="N246" i="2" s="1"/>
  <c r="J247" i="2" s="1"/>
  <c r="K247" i="2" l="1"/>
  <c r="L247" i="2" s="1"/>
  <c r="N247" i="2" s="1"/>
  <c r="J248" i="2" s="1"/>
  <c r="K248" i="2" l="1"/>
  <c r="L248" i="2" s="1"/>
  <c r="N248" i="2" s="1"/>
  <c r="J249" i="2" s="1"/>
  <c r="K249" i="2" l="1"/>
  <c r="L249" i="2" s="1"/>
  <c r="N249" i="2" s="1"/>
  <c r="J250" i="2" s="1"/>
  <c r="K250" i="2" l="1"/>
  <c r="L250" i="2" s="1"/>
  <c r="N250" i="2" s="1"/>
  <c r="J251" i="2" s="1"/>
  <c r="K251" i="2" l="1"/>
  <c r="L251" i="2" s="1"/>
  <c r="N251" i="2" s="1"/>
  <c r="J252" i="2" s="1"/>
  <c r="K252" i="2" l="1"/>
  <c r="L252" i="2" s="1"/>
  <c r="N252" i="2" s="1"/>
  <c r="J253" i="2" s="1"/>
  <c r="K253" i="2" l="1"/>
  <c r="L253" i="2" s="1"/>
  <c r="N253" i="2" s="1"/>
  <c r="J254" i="2" s="1"/>
  <c r="K254" i="2" l="1"/>
  <c r="L254" i="2" s="1"/>
  <c r="N254" i="2" s="1"/>
  <c r="J255" i="2" s="1"/>
  <c r="K255" i="2" l="1"/>
  <c r="L255" i="2" s="1"/>
  <c r="N255" i="2" s="1"/>
  <c r="J256" i="2" s="1"/>
  <c r="K256" i="2" l="1"/>
  <c r="L256" i="2" s="1"/>
  <c r="N256" i="2" s="1"/>
  <c r="J257" i="2" s="1"/>
  <c r="K257" i="2" l="1"/>
  <c r="L257" i="2" s="1"/>
  <c r="N257" i="2" s="1"/>
  <c r="J258" i="2" s="1"/>
  <c r="K258" i="2" l="1"/>
  <c r="L258" i="2" s="1"/>
  <c r="N258" i="2" s="1"/>
  <c r="J259" i="2" s="1"/>
  <c r="K259" i="2" l="1"/>
  <c r="L259" i="2" s="1"/>
  <c r="N259" i="2" s="1"/>
  <c r="J260" i="2" s="1"/>
  <c r="K260" i="2" l="1"/>
  <c r="L260" i="2" s="1"/>
  <c r="N260" i="2" s="1"/>
  <c r="J261" i="2" s="1"/>
  <c r="K261" i="2" l="1"/>
  <c r="L261" i="2" s="1"/>
  <c r="N261" i="2" s="1"/>
  <c r="J262" i="2" s="1"/>
  <c r="K262" i="2" l="1"/>
  <c r="L262" i="2" s="1"/>
  <c r="N262" i="2" s="1"/>
  <c r="J263" i="2" s="1"/>
  <c r="K263" i="2" l="1"/>
  <c r="L263" i="2" s="1"/>
  <c r="N263" i="2" s="1"/>
  <c r="J264" i="2" s="1"/>
  <c r="K264" i="2" l="1"/>
  <c r="L264" i="2" s="1"/>
  <c r="N264" i="2" s="1"/>
  <c r="J265" i="2" s="1"/>
  <c r="K265" i="2" l="1"/>
  <c r="L265" i="2" s="1"/>
  <c r="N265" i="2" s="1"/>
  <c r="J266" i="2" s="1"/>
  <c r="K266" i="2" l="1"/>
  <c r="L266" i="2" s="1"/>
  <c r="N266" i="2" s="1"/>
  <c r="J267" i="2" s="1"/>
  <c r="K267" i="2" l="1"/>
  <c r="L267" i="2" s="1"/>
  <c r="N267" i="2" s="1"/>
  <c r="J268" i="2" s="1"/>
  <c r="K268" i="2" l="1"/>
  <c r="L268" i="2" s="1"/>
  <c r="N268" i="2" s="1"/>
  <c r="J269" i="2" s="1"/>
  <c r="K269" i="2" l="1"/>
  <c r="L269" i="2" s="1"/>
  <c r="N269" i="2" s="1"/>
  <c r="J270" i="2" s="1"/>
  <c r="K270" i="2" l="1"/>
  <c r="L270" i="2" s="1"/>
  <c r="N270" i="2" s="1"/>
  <c r="J271" i="2" s="1"/>
  <c r="K271" i="2" l="1"/>
  <c r="L271" i="2" s="1"/>
  <c r="N271" i="2" s="1"/>
  <c r="J272" i="2" s="1"/>
  <c r="K272" i="2" l="1"/>
  <c r="L272" i="2" s="1"/>
  <c r="N272" i="2" s="1"/>
  <c r="J273" i="2" s="1"/>
  <c r="K273" i="2" l="1"/>
  <c r="L273" i="2" s="1"/>
  <c r="N273" i="2" s="1"/>
  <c r="J274" i="2" s="1"/>
  <c r="K274" i="2" l="1"/>
  <c r="L274" i="2" s="1"/>
  <c r="N274" i="2" s="1"/>
  <c r="J275" i="2" s="1"/>
  <c r="K275" i="2" l="1"/>
  <c r="L275" i="2" s="1"/>
  <c r="N275" i="2" s="1"/>
  <c r="J276" i="2" s="1"/>
  <c r="K276" i="2" l="1"/>
  <c r="L276" i="2" s="1"/>
  <c r="N276" i="2" s="1"/>
  <c r="J277" i="2" s="1"/>
  <c r="K277" i="2" l="1"/>
  <c r="L277" i="2" s="1"/>
  <c r="N277" i="2" s="1"/>
  <c r="J278" i="2" s="1"/>
  <c r="K278" i="2" l="1"/>
  <c r="L278" i="2" s="1"/>
  <c r="N278" i="2" s="1"/>
  <c r="J279" i="2" s="1"/>
  <c r="K279" i="2" l="1"/>
  <c r="L279" i="2" s="1"/>
  <c r="N279" i="2" s="1"/>
  <c r="J280" i="2" s="1"/>
  <c r="K280" i="2" l="1"/>
  <c r="L280" i="2" s="1"/>
  <c r="N280" i="2" s="1"/>
  <c r="J281" i="2" s="1"/>
  <c r="K281" i="2" l="1"/>
  <c r="L281" i="2" s="1"/>
  <c r="N281" i="2" s="1"/>
  <c r="J282" i="2" s="1"/>
  <c r="K282" i="2" l="1"/>
  <c r="L282" i="2" s="1"/>
  <c r="N282" i="2" s="1"/>
  <c r="J283" i="2" s="1"/>
  <c r="K283" i="2" l="1"/>
  <c r="L283" i="2" s="1"/>
  <c r="N283" i="2" s="1"/>
  <c r="J284" i="2" s="1"/>
  <c r="K284" i="2" l="1"/>
  <c r="L284" i="2" s="1"/>
  <c r="N284" i="2" s="1"/>
  <c r="J285" i="2" s="1"/>
  <c r="K285" i="2" l="1"/>
  <c r="L285" i="2" s="1"/>
  <c r="N285" i="2" s="1"/>
  <c r="J286" i="2" s="1"/>
  <c r="K286" i="2" l="1"/>
  <c r="L286" i="2" s="1"/>
  <c r="N286" i="2" s="1"/>
  <c r="J287" i="2" s="1"/>
  <c r="K287" i="2" l="1"/>
  <c r="L287" i="2" s="1"/>
  <c r="N287" i="2" s="1"/>
  <c r="J288" i="2" s="1"/>
  <c r="K288" i="2" l="1"/>
  <c r="L288" i="2" s="1"/>
  <c r="N288" i="2" s="1"/>
  <c r="J289" i="2" s="1"/>
  <c r="K289" i="2" l="1"/>
  <c r="L289" i="2" s="1"/>
  <c r="N289" i="2" s="1"/>
  <c r="J290" i="2" s="1"/>
  <c r="K290" i="2" l="1"/>
  <c r="L290" i="2" s="1"/>
  <c r="N290" i="2" s="1"/>
  <c r="J291" i="2" s="1"/>
  <c r="K291" i="2" l="1"/>
  <c r="L291" i="2" s="1"/>
  <c r="N291" i="2" s="1"/>
  <c r="J292" i="2" s="1"/>
  <c r="K292" i="2" l="1"/>
  <c r="L292" i="2" s="1"/>
  <c r="N292" i="2" s="1"/>
  <c r="J293" i="2" s="1"/>
  <c r="K293" i="2" l="1"/>
  <c r="L293" i="2" s="1"/>
  <c r="N293" i="2" s="1"/>
  <c r="J294" i="2" s="1"/>
  <c r="K294" i="2" l="1"/>
  <c r="L294" i="2" s="1"/>
  <c r="N294" i="2" s="1"/>
  <c r="J295" i="2" s="1"/>
  <c r="K295" i="2" l="1"/>
  <c r="L295" i="2" s="1"/>
  <c r="N295" i="2" s="1"/>
  <c r="J296" i="2" s="1"/>
  <c r="K296" i="2" l="1"/>
  <c r="L296" i="2" s="1"/>
  <c r="N296" i="2" s="1"/>
  <c r="J297" i="2" s="1"/>
  <c r="K297" i="2" l="1"/>
  <c r="L297" i="2" s="1"/>
  <c r="N297" i="2" s="1"/>
  <c r="J298" i="2" s="1"/>
  <c r="K298" i="2" l="1"/>
  <c r="L298" i="2" s="1"/>
  <c r="N298" i="2" s="1"/>
  <c r="J299" i="2" s="1"/>
  <c r="K299" i="2" l="1"/>
  <c r="L299" i="2" s="1"/>
  <c r="N299" i="2" s="1"/>
  <c r="J300" i="2" s="1"/>
  <c r="K300" i="2" l="1"/>
  <c r="L300" i="2" s="1"/>
  <c r="N300" i="2" s="1"/>
  <c r="J301" i="2" s="1"/>
  <c r="K301" i="2" l="1"/>
  <c r="L301" i="2" s="1"/>
  <c r="N301" i="2" s="1"/>
  <c r="J302" i="2" s="1"/>
  <c r="K302" i="2" l="1"/>
  <c r="L302" i="2" s="1"/>
  <c r="N302" i="2" s="1"/>
  <c r="J303" i="2" s="1"/>
  <c r="K303" i="2" l="1"/>
  <c r="L303" i="2" s="1"/>
  <c r="N303" i="2" s="1"/>
  <c r="J304" i="2" s="1"/>
  <c r="K304" i="2" l="1"/>
  <c r="L304" i="2" s="1"/>
  <c r="N304" i="2" s="1"/>
  <c r="J305" i="2" s="1"/>
  <c r="K305" i="2" l="1"/>
  <c r="L305" i="2" s="1"/>
  <c r="N305" i="2" s="1"/>
  <c r="J306" i="2" s="1"/>
  <c r="K306" i="2" l="1"/>
  <c r="L306" i="2" s="1"/>
  <c r="N306" i="2" s="1"/>
  <c r="J307" i="2" s="1"/>
  <c r="K307" i="2" l="1"/>
  <c r="L307" i="2" s="1"/>
  <c r="N307" i="2" s="1"/>
  <c r="J308" i="2" s="1"/>
  <c r="K308" i="2" l="1"/>
  <c r="L308" i="2" s="1"/>
  <c r="N308" i="2" s="1"/>
  <c r="J309" i="2" s="1"/>
  <c r="K309" i="2" l="1"/>
  <c r="L309" i="2" s="1"/>
  <c r="N309" i="2" s="1"/>
  <c r="J310" i="2" s="1"/>
  <c r="K310" i="2" l="1"/>
  <c r="L310" i="2" s="1"/>
  <c r="N310" i="2" s="1"/>
  <c r="J311" i="2" s="1"/>
  <c r="K311" i="2" l="1"/>
  <c r="L311" i="2" s="1"/>
  <c r="N311" i="2" s="1"/>
  <c r="J312" i="2" s="1"/>
  <c r="K312" i="2" l="1"/>
  <c r="L312" i="2" s="1"/>
  <c r="N312" i="2" s="1"/>
  <c r="J313" i="2" s="1"/>
  <c r="K313" i="2" l="1"/>
  <c r="L313" i="2" s="1"/>
  <c r="N313" i="2" s="1"/>
  <c r="J314" i="2" s="1"/>
  <c r="K314" i="2" l="1"/>
  <c r="L314" i="2" s="1"/>
  <c r="N314" i="2" s="1"/>
  <c r="J315" i="2" s="1"/>
  <c r="K315" i="2" l="1"/>
  <c r="L315" i="2" s="1"/>
  <c r="N315" i="2" s="1"/>
  <c r="J316" i="2" s="1"/>
  <c r="K316" i="2" l="1"/>
  <c r="L316" i="2" s="1"/>
  <c r="N316" i="2" s="1"/>
  <c r="J317" i="2" s="1"/>
  <c r="K317" i="2" l="1"/>
  <c r="L317" i="2" s="1"/>
  <c r="N317" i="2" s="1"/>
  <c r="J318" i="2" s="1"/>
  <c r="K318" i="2" l="1"/>
  <c r="L318" i="2" s="1"/>
  <c r="N318" i="2" s="1"/>
  <c r="J319" i="2" s="1"/>
  <c r="K319" i="2" l="1"/>
  <c r="L319" i="2" s="1"/>
  <c r="N319" i="2" s="1"/>
  <c r="J320" i="2" s="1"/>
  <c r="K320" i="2" l="1"/>
  <c r="L320" i="2" s="1"/>
  <c r="N320" i="2" s="1"/>
  <c r="J321" i="2" s="1"/>
  <c r="K321" i="2" l="1"/>
  <c r="L321" i="2" s="1"/>
  <c r="N321" i="2" s="1"/>
  <c r="J322" i="2" s="1"/>
  <c r="K322" i="2" l="1"/>
  <c r="L322" i="2" s="1"/>
  <c r="N322" i="2" s="1"/>
  <c r="J323" i="2" s="1"/>
  <c r="K323" i="2" l="1"/>
  <c r="L323" i="2" s="1"/>
  <c r="N323" i="2" s="1"/>
  <c r="J324" i="2" s="1"/>
  <c r="K324" i="2" l="1"/>
  <c r="L324" i="2" s="1"/>
  <c r="N324" i="2" s="1"/>
  <c r="J325" i="2" s="1"/>
  <c r="K325" i="2" l="1"/>
  <c r="L325" i="2" s="1"/>
  <c r="N325" i="2" s="1"/>
  <c r="J326" i="2" s="1"/>
  <c r="K326" i="2" l="1"/>
  <c r="L326" i="2" s="1"/>
  <c r="N326" i="2" s="1"/>
  <c r="J327" i="2" s="1"/>
  <c r="K327" i="2" l="1"/>
  <c r="L327" i="2" s="1"/>
  <c r="N327" i="2" s="1"/>
  <c r="J328" i="2" s="1"/>
  <c r="K328" i="2" l="1"/>
  <c r="L328" i="2" s="1"/>
  <c r="N328" i="2" s="1"/>
  <c r="J329" i="2" s="1"/>
  <c r="K329" i="2" l="1"/>
  <c r="L329" i="2" s="1"/>
  <c r="N329" i="2" s="1"/>
  <c r="J330" i="2" s="1"/>
  <c r="K330" i="2" l="1"/>
  <c r="L330" i="2" s="1"/>
  <c r="N330" i="2" s="1"/>
  <c r="J331" i="2" s="1"/>
  <c r="K331" i="2" l="1"/>
  <c r="L331" i="2" s="1"/>
  <c r="N331" i="2" s="1"/>
  <c r="J332" i="2" s="1"/>
  <c r="K332" i="2" l="1"/>
  <c r="L332" i="2" s="1"/>
  <c r="N332" i="2" s="1"/>
  <c r="J333" i="2" s="1"/>
  <c r="K333" i="2" l="1"/>
  <c r="L333" i="2" s="1"/>
  <c r="N333" i="2" s="1"/>
  <c r="J334" i="2" s="1"/>
  <c r="K334" i="2" l="1"/>
  <c r="L334" i="2" s="1"/>
  <c r="N334" i="2" s="1"/>
  <c r="J335" i="2" s="1"/>
  <c r="K335" i="2" l="1"/>
  <c r="L335" i="2" s="1"/>
  <c r="N335" i="2" s="1"/>
  <c r="J336" i="2" s="1"/>
  <c r="K336" i="2" l="1"/>
  <c r="L336" i="2" s="1"/>
  <c r="N336" i="2" s="1"/>
  <c r="J337" i="2" s="1"/>
  <c r="K337" i="2" l="1"/>
  <c r="L337" i="2" s="1"/>
  <c r="N337" i="2" s="1"/>
  <c r="J338" i="2" s="1"/>
  <c r="K338" i="2" l="1"/>
  <c r="L338" i="2" s="1"/>
  <c r="N338" i="2" s="1"/>
  <c r="J339" i="2" s="1"/>
  <c r="K339" i="2" l="1"/>
  <c r="L339" i="2" s="1"/>
  <c r="N339" i="2" s="1"/>
  <c r="J340" i="2" s="1"/>
  <c r="K340" i="2" l="1"/>
  <c r="L340" i="2" s="1"/>
  <c r="N340" i="2" s="1"/>
  <c r="J341" i="2" s="1"/>
  <c r="K341" i="2" l="1"/>
  <c r="L341" i="2" s="1"/>
  <c r="N341" i="2" s="1"/>
  <c r="J342" i="2" s="1"/>
  <c r="K342" i="2" l="1"/>
  <c r="L342" i="2" s="1"/>
  <c r="N342" i="2" s="1"/>
  <c r="J343" i="2" s="1"/>
  <c r="K343" i="2" l="1"/>
  <c r="L343" i="2" s="1"/>
  <c r="N343" i="2" s="1"/>
  <c r="J344" i="2" s="1"/>
  <c r="K344" i="2" l="1"/>
  <c r="L344" i="2" s="1"/>
  <c r="N344" i="2" s="1"/>
  <c r="J345" i="2" s="1"/>
  <c r="K345" i="2" l="1"/>
  <c r="L345" i="2" s="1"/>
  <c r="N345" i="2" s="1"/>
  <c r="J346" i="2" s="1"/>
  <c r="K346" i="2" l="1"/>
  <c r="L346" i="2" s="1"/>
  <c r="N346" i="2" s="1"/>
  <c r="J347" i="2" s="1"/>
  <c r="K347" i="2" l="1"/>
  <c r="L347" i="2" s="1"/>
  <c r="N347" i="2" s="1"/>
  <c r="J348" i="2" s="1"/>
  <c r="K348" i="2" l="1"/>
  <c r="L348" i="2" s="1"/>
  <c r="N348" i="2" s="1"/>
  <c r="J349" i="2" s="1"/>
  <c r="K349" i="2" l="1"/>
  <c r="L349" i="2" s="1"/>
  <c r="N349" i="2" s="1"/>
  <c r="J350" i="2" s="1"/>
  <c r="K350" i="2" l="1"/>
  <c r="L350" i="2" s="1"/>
  <c r="N350" i="2" s="1"/>
  <c r="J351" i="2" s="1"/>
  <c r="K351" i="2" l="1"/>
  <c r="L351" i="2" s="1"/>
  <c r="N351" i="2" s="1"/>
  <c r="J352" i="2" s="1"/>
  <c r="K352" i="2" l="1"/>
  <c r="L352" i="2" s="1"/>
  <c r="N352" i="2" s="1"/>
  <c r="J353" i="2" s="1"/>
  <c r="K353" i="2" l="1"/>
  <c r="L353" i="2" s="1"/>
  <c r="N353" i="2" s="1"/>
  <c r="J354" i="2" s="1"/>
  <c r="K354" i="2" l="1"/>
  <c r="L354" i="2" s="1"/>
  <c r="N354" i="2" s="1"/>
  <c r="J355" i="2" s="1"/>
  <c r="K355" i="2" l="1"/>
  <c r="L355" i="2" s="1"/>
  <c r="N355" i="2" s="1"/>
  <c r="J356" i="2" s="1"/>
  <c r="K356" i="2" l="1"/>
  <c r="L356" i="2" s="1"/>
  <c r="N356" i="2" s="1"/>
  <c r="J357" i="2" s="1"/>
  <c r="K357" i="2" l="1"/>
  <c r="L357" i="2" s="1"/>
  <c r="N357" i="2" s="1"/>
  <c r="J358" i="2" s="1"/>
  <c r="K358" i="2" l="1"/>
  <c r="L358" i="2" s="1"/>
  <c r="N358" i="2" s="1"/>
  <c r="J359" i="2" s="1"/>
  <c r="K359" i="2" l="1"/>
  <c r="L359" i="2" s="1"/>
  <c r="N359" i="2" s="1"/>
  <c r="J360" i="2" s="1"/>
  <c r="K360" i="2" l="1"/>
  <c r="L360" i="2" s="1"/>
  <c r="N360" i="2" s="1"/>
  <c r="J361" i="2" s="1"/>
  <c r="K361" i="2" l="1"/>
  <c r="L361" i="2" s="1"/>
  <c r="N361" i="2" s="1"/>
  <c r="J362" i="2" s="1"/>
  <c r="K362" i="2" l="1"/>
  <c r="L362" i="2" s="1"/>
  <c r="N362" i="2" s="1"/>
  <c r="J363" i="2" s="1"/>
  <c r="K363" i="2" l="1"/>
  <c r="L363" i="2" s="1"/>
  <c r="N363" i="2" s="1"/>
  <c r="J364" i="2" s="1"/>
  <c r="K364" i="2" l="1"/>
  <c r="L364" i="2" s="1"/>
  <c r="N364" i="2" s="1"/>
  <c r="J365" i="2" s="1"/>
  <c r="K365" i="2" l="1"/>
  <c r="L365" i="2" s="1"/>
  <c r="N365" i="2" s="1"/>
  <c r="J366" i="2" s="1"/>
  <c r="K366" i="2" l="1"/>
  <c r="L366" i="2" s="1"/>
  <c r="N366" i="2" s="1"/>
  <c r="J367" i="2" s="1"/>
  <c r="K367" i="2" l="1"/>
  <c r="L367" i="2" s="1"/>
  <c r="N367" i="2" s="1"/>
</calcChain>
</file>

<file path=xl/sharedStrings.xml><?xml version="1.0" encoding="utf-8"?>
<sst xmlns="http://schemas.openxmlformats.org/spreadsheetml/2006/main" count="79" uniqueCount="71">
  <si>
    <t>Compounded Monthly</t>
  </si>
  <si>
    <t>Ann Rate</t>
  </si>
  <si>
    <t>Months</t>
  </si>
  <si>
    <t>Year</t>
  </si>
  <si>
    <t>$10,000 compounded 6% daily</t>
  </si>
  <si>
    <t>at end of year what do I have</t>
  </si>
  <si>
    <t>$10,000 invested now 6% rate compounded monthly what do I have in 1 year</t>
  </si>
  <si>
    <t>I get $20,000 in 3 years annual rate of return is 15% what should I Pay now?</t>
  </si>
  <si>
    <t>How much should we pay now if we get $12,000 3 years from now if we get 9% compounded monthly?</t>
  </si>
  <si>
    <t>Put in $800 each year for 6 years compounded annually at 10% what do I have at the end?</t>
  </si>
  <si>
    <t>Put in $200 per month for 5 years. Annual rate 8% compounded monthly. What do you end up with?</t>
  </si>
  <si>
    <t>Property paid $400 per year for three years. Annual return of 10%</t>
  </si>
  <si>
    <t>What is this worth today?</t>
  </si>
  <si>
    <t>Get $300 at end of each month for 6 months 8% annual rate compounded monthly.</t>
  </si>
  <si>
    <t>What is that worth today?</t>
  </si>
  <si>
    <t>Need to pay back $20,000 in 5 years 10% annual rate what should annual deposit be?</t>
  </si>
  <si>
    <t>What about monthly payments?</t>
  </si>
  <si>
    <t xml:space="preserve">$5639 investment grows to $15,000 in 7 years. </t>
  </si>
  <si>
    <t>What is IRR</t>
  </si>
  <si>
    <t>$3170 now for  $1000 a year for 4 years what is IRR</t>
  </si>
  <si>
    <t>(1+(x/12))^12 = 1.06</t>
  </si>
  <si>
    <t>`</t>
  </si>
  <si>
    <t>Effective Annual Rate when 6 % is</t>
  </si>
  <si>
    <t>compounded monthly</t>
  </si>
  <si>
    <t>$500 for 17 months $8000 paid now</t>
  </si>
  <si>
    <t>what is IRR</t>
  </si>
  <si>
    <t>per month</t>
  </si>
  <si>
    <t>annual</t>
  </si>
  <si>
    <t>360 months $60,000</t>
  </si>
  <si>
    <t>12% annual rate</t>
  </si>
  <si>
    <t>Same contribution to principal each payment</t>
  </si>
  <si>
    <t>Month</t>
  </si>
  <si>
    <t>Start Balance</t>
  </si>
  <si>
    <t>Interest</t>
  </si>
  <si>
    <t>Principal</t>
  </si>
  <si>
    <t>Total Payment</t>
  </si>
  <si>
    <t>Ending Balance</t>
  </si>
  <si>
    <t>annrate</t>
  </si>
  <si>
    <t>Constant Amortization Loan</t>
  </si>
  <si>
    <t>Constant Payment Model</t>
  </si>
  <si>
    <t>Loan Balance after 10 years</t>
  </si>
  <si>
    <t>Closing Costs $1800</t>
  </si>
  <si>
    <t xml:space="preserve">NEED NPV OF THE FIRST 60 MONTHS OF </t>
  </si>
  <si>
    <t>PAYMENTS AND PAYING OFF LOAN</t>
  </si>
  <si>
    <t>TO = $58,200 (WHAT LENDER PAID OUT)</t>
  </si>
  <si>
    <t>RATE</t>
  </si>
  <si>
    <t>BALANCE LEFT ON LOAN</t>
  </si>
  <si>
    <t>total</t>
  </si>
  <si>
    <t>=</t>
  </si>
  <si>
    <t>pv of 60 months of payments and unpaid loan balance</t>
  </si>
  <si>
    <t xml:space="preserve">Loan kept to conclusion what is </t>
  </si>
  <si>
    <t>effective interest rate</t>
  </si>
  <si>
    <t>if closing costs are $1800?</t>
  </si>
  <si>
    <t>What rate makes NPV of payments = $58,200</t>
  </si>
  <si>
    <t>rate</t>
  </si>
  <si>
    <t>NPV</t>
  </si>
  <si>
    <t>Closing Cost $1800</t>
  </si>
  <si>
    <t>Prepayment Penalty = 3% of Unpaid Balance</t>
  </si>
  <si>
    <t>Sell after 5 years what is EFFECTIVE INTEREST RATE</t>
  </si>
  <si>
    <t>SELL AFTER 5 YEARS</t>
  </si>
  <si>
    <t>WHAT IS EFFECTIVE ANNUAL RATE</t>
  </si>
  <si>
    <t>UNPAID BALANCE</t>
  </si>
  <si>
    <t>PREPAYMENT COST</t>
  </si>
  <si>
    <t>PV OF 60 MONTHS OF PAYMENTS AND UNPAID LOAN BALANCE</t>
  </si>
  <si>
    <t>Continuous compounding</t>
  </si>
  <si>
    <t>annual rate r</t>
  </si>
  <si>
    <r>
      <t>In T years we have e</t>
    </r>
    <r>
      <rPr>
        <vertAlign val="superscript"/>
        <sz val="11"/>
        <color theme="1"/>
        <rFont val="Calibri"/>
        <family val="2"/>
        <scheme val="minor"/>
      </rPr>
      <t>rT</t>
    </r>
  </si>
  <si>
    <t>Annual rate 6% continuous compounded</t>
  </si>
  <si>
    <t>Years</t>
  </si>
  <si>
    <t>$1 becomes</t>
  </si>
  <si>
    <t>6% annual compounded rate equivalent to what annualrate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</si>
</sst>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0%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8" fontId="0" fillId="2" borderId="0" xfId="0" applyNumberFormat="1" applyFill="1"/>
    <xf numFmtId="0" fontId="1" fillId="0" borderId="0" xfId="0" applyFont="1"/>
    <xf numFmtId="8" fontId="1" fillId="0" borderId="0" xfId="0" applyNumberFormat="1" applyFont="1"/>
    <xf numFmtId="0" fontId="0" fillId="3" borderId="0" xfId="0" applyFill="1"/>
    <xf numFmtId="8" fontId="0" fillId="3" borderId="0" xfId="0" applyNumberFormat="1" applyFill="1"/>
    <xf numFmtId="0" fontId="0" fillId="4" borderId="0" xfId="0" applyFill="1"/>
    <xf numFmtId="8" fontId="0" fillId="4" borderId="0" xfId="0" applyNumberFormat="1" applyFill="1"/>
    <xf numFmtId="0" fontId="0" fillId="5" borderId="0" xfId="0" applyFill="1"/>
    <xf numFmtId="8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0" fontId="0" fillId="7" borderId="0" xfId="0" applyFill="1"/>
    <xf numFmtId="8" fontId="0" fillId="7" borderId="0" xfId="0" applyNumberFormat="1" applyFill="1"/>
    <xf numFmtId="0" fontId="0" fillId="8" borderId="0" xfId="0" applyFill="1"/>
    <xf numFmtId="8" fontId="0" fillId="8" borderId="0" xfId="0" applyNumberFormat="1" applyFill="1"/>
    <xf numFmtId="0" fontId="0" fillId="9" borderId="0" xfId="0" applyFill="1"/>
    <xf numFmtId="8" fontId="0" fillId="9" borderId="0" xfId="0" applyNumberFormat="1" applyFill="1"/>
    <xf numFmtId="0" fontId="0" fillId="10" borderId="0" xfId="0" applyFill="1"/>
    <xf numFmtId="9" fontId="0" fillId="10" borderId="0" xfId="0" applyNumberFormat="1" applyFill="1"/>
    <xf numFmtId="0" fontId="0" fillId="11" borderId="0" xfId="0" applyFill="1"/>
    <xf numFmtId="0" fontId="0" fillId="12" borderId="0" xfId="0" applyFill="1"/>
    <xf numFmtId="165" fontId="0" fillId="12" borderId="0" xfId="0" applyNumberFormat="1" applyFill="1"/>
    <xf numFmtId="164" fontId="0" fillId="7" borderId="0" xfId="0" applyNumberFormat="1" applyFill="1"/>
    <xf numFmtId="0" fontId="0" fillId="7" borderId="0" xfId="0" applyFill="1" applyAlignment="1">
      <alignment wrapText="1"/>
    </xf>
    <xf numFmtId="0" fontId="0" fillId="4" borderId="0" xfId="0" applyFill="1" applyAlignment="1">
      <alignment wrapText="1"/>
    </xf>
    <xf numFmtId="164" fontId="0" fillId="4" borderId="0" xfId="0" applyNumberFormat="1" applyFill="1"/>
    <xf numFmtId="0" fontId="0" fillId="7" borderId="0" xfId="0" quotePrefix="1" applyFill="1"/>
    <xf numFmtId="10" fontId="1" fillId="0" borderId="0" xfId="0" applyNumberFormat="1" applyFont="1"/>
    <xf numFmtId="0" fontId="1" fillId="0" borderId="0" xfId="0" quotePrefix="1" applyFont="1"/>
    <xf numFmtId="164" fontId="1" fillId="0" borderId="0" xfId="0" applyNumberFormat="1" applyFont="1"/>
    <xf numFmtId="10" fontId="0" fillId="6" borderId="0" xfId="0" applyNumberFormat="1" applyFill="1"/>
    <xf numFmtId="8" fontId="0" fillId="6" borderId="0" xfId="0" applyNumberFormat="1" applyFill="1"/>
    <xf numFmtId="0" fontId="0" fillId="6" borderId="0" xfId="0" applyFill="1" applyAlignment="1">
      <alignment wrapText="1"/>
    </xf>
    <xf numFmtId="0" fontId="0" fillId="6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2"/>
  <sheetViews>
    <sheetView tabSelected="1" workbookViewId="0">
      <selection activeCell="C16" sqref="C16"/>
    </sheetView>
  </sheetViews>
  <sheetFormatPr defaultRowHeight="14.5" x14ac:dyDescent="0.35"/>
  <cols>
    <col min="3" max="3" width="32.453125" customWidth="1"/>
    <col min="8" max="9" width="10.453125" bestFit="1" customWidth="1"/>
  </cols>
  <sheetData>
    <row r="2" spans="1:17" x14ac:dyDescent="0.35">
      <c r="D2" t="s">
        <v>0</v>
      </c>
      <c r="H2" s="1"/>
      <c r="I2" s="1"/>
      <c r="J2" s="1"/>
      <c r="K2" s="1"/>
      <c r="L2" s="1"/>
    </row>
    <row r="3" spans="1:17" x14ac:dyDescent="0.35">
      <c r="D3" t="s">
        <v>2</v>
      </c>
      <c r="E3">
        <v>0.06</v>
      </c>
      <c r="F3">
        <v>0.08</v>
      </c>
      <c r="G3" t="s">
        <v>1</v>
      </c>
      <c r="H3" s="1"/>
      <c r="I3" s="1" t="s">
        <v>4</v>
      </c>
      <c r="J3" s="1"/>
      <c r="K3" s="1"/>
      <c r="L3" s="1"/>
    </row>
    <row r="4" spans="1:17" x14ac:dyDescent="0.35">
      <c r="D4">
        <v>1</v>
      </c>
      <c r="E4">
        <f>(1+E$3/12)^$D4</f>
        <v>1.0049999999999999</v>
      </c>
      <c r="F4">
        <f>(1+F$3/12)^$D4</f>
        <v>1.0066666666666666</v>
      </c>
      <c r="H4" s="1"/>
      <c r="I4" s="1"/>
      <c r="J4" s="1" t="s">
        <v>5</v>
      </c>
      <c r="K4" s="1"/>
      <c r="L4" s="1"/>
    </row>
    <row r="5" spans="1:17" x14ac:dyDescent="0.35">
      <c r="D5">
        <v>2</v>
      </c>
      <c r="E5">
        <f t="shared" ref="E5:F15" si="0">(1+E$3/12)^$D5</f>
        <v>1.0100249999999997</v>
      </c>
      <c r="F5">
        <f t="shared" si="0"/>
        <v>1.0133777777777777</v>
      </c>
      <c r="H5" s="1"/>
      <c r="I5" s="2">
        <f>FV(0.06/365,365,0,-10000,0)</f>
        <v>10618.313106778669</v>
      </c>
      <c r="J5" s="1" t="str">
        <f ca="1">_xlfn.FORMULATEXT(I5)</f>
        <v>=FV(0.06/365,365,0,-10000,0)</v>
      </c>
      <c r="K5" s="1"/>
      <c r="L5" s="1"/>
    </row>
    <row r="6" spans="1:17" x14ac:dyDescent="0.35">
      <c r="A6" t="s">
        <v>64</v>
      </c>
      <c r="D6">
        <v>3</v>
      </c>
      <c r="E6">
        <f t="shared" si="0"/>
        <v>1.0150751249999996</v>
      </c>
      <c r="F6">
        <f t="shared" si="0"/>
        <v>1.0201336296296295</v>
      </c>
      <c r="H6" s="3"/>
      <c r="I6" s="3"/>
      <c r="J6" s="3"/>
      <c r="K6" s="3"/>
      <c r="L6" s="3"/>
      <c r="M6" s="3"/>
      <c r="N6" s="3"/>
    </row>
    <row r="7" spans="1:17" x14ac:dyDescent="0.35">
      <c r="A7" t="s">
        <v>65</v>
      </c>
      <c r="D7">
        <v>4</v>
      </c>
      <c r="E7">
        <f t="shared" si="0"/>
        <v>1.0201505006249993</v>
      </c>
      <c r="F7">
        <f t="shared" si="0"/>
        <v>1.0269345204938269</v>
      </c>
      <c r="H7" s="3" t="s">
        <v>6</v>
      </c>
      <c r="I7" s="3"/>
      <c r="J7" s="3"/>
      <c r="K7" s="3"/>
      <c r="L7" s="3"/>
      <c r="M7" s="3"/>
      <c r="N7" s="3"/>
    </row>
    <row r="8" spans="1:17" ht="16.5" x14ac:dyDescent="0.35">
      <c r="A8" t="s">
        <v>66</v>
      </c>
      <c r="D8">
        <v>5</v>
      </c>
      <c r="E8">
        <f t="shared" si="0"/>
        <v>1.0252512531281242</v>
      </c>
      <c r="F8">
        <f t="shared" si="0"/>
        <v>1.0337807506304524</v>
      </c>
      <c r="H8" s="4">
        <f>FV(0.06/12,12,0,-10000,0)</f>
        <v>10616.778118644976</v>
      </c>
      <c r="I8" s="3" t="str">
        <f ca="1">_xlfn.FORMULATEXT(H8)</f>
        <v>=FV(0.06/12,12,0,-10000,0)</v>
      </c>
      <c r="J8" s="3"/>
      <c r="K8" s="3"/>
      <c r="L8" s="3"/>
      <c r="M8" s="3"/>
      <c r="N8" s="3"/>
    </row>
    <row r="9" spans="1:17" x14ac:dyDescent="0.35">
      <c r="D9">
        <v>6</v>
      </c>
      <c r="E9">
        <f t="shared" si="0"/>
        <v>1.0303775093937646</v>
      </c>
      <c r="F9">
        <f t="shared" si="0"/>
        <v>1.0406726223013221</v>
      </c>
      <c r="H9" s="5"/>
      <c r="I9" s="5"/>
      <c r="J9" s="5"/>
      <c r="K9" s="5"/>
      <c r="L9" s="5"/>
      <c r="M9" s="5"/>
      <c r="N9" s="5"/>
      <c r="O9" s="5"/>
    </row>
    <row r="10" spans="1:17" x14ac:dyDescent="0.35">
      <c r="A10" t="s">
        <v>67</v>
      </c>
      <c r="D10">
        <v>7</v>
      </c>
      <c r="E10">
        <f t="shared" si="0"/>
        <v>1.0355293969407333</v>
      </c>
      <c r="F10">
        <f t="shared" si="0"/>
        <v>1.0476104397833308</v>
      </c>
      <c r="H10" s="5" t="s">
        <v>7</v>
      </c>
      <c r="I10" s="5"/>
      <c r="J10" s="5"/>
      <c r="K10" s="5"/>
      <c r="L10" s="5"/>
      <c r="M10" s="5"/>
      <c r="N10" s="5"/>
      <c r="O10" s="5"/>
    </row>
    <row r="11" spans="1:17" x14ac:dyDescent="0.35">
      <c r="D11">
        <v>8</v>
      </c>
      <c r="E11">
        <f t="shared" si="0"/>
        <v>1.0407070439254369</v>
      </c>
      <c r="F11">
        <f t="shared" si="0"/>
        <v>1.0545945093818863</v>
      </c>
      <c r="H11" s="6">
        <f>PV(0.15,3,0,-20000,0)</f>
        <v>13150.324648639767</v>
      </c>
      <c r="I11" s="5" t="str">
        <f ca="1">_xlfn.FORMULATEXT(H11)</f>
        <v>=PV(0.15,3,0,-20000,0)</v>
      </c>
      <c r="J11" s="5"/>
      <c r="K11" s="5"/>
      <c r="L11" s="5"/>
      <c r="M11" s="5"/>
      <c r="N11" s="5"/>
      <c r="O11" s="5"/>
    </row>
    <row r="12" spans="1:17" x14ac:dyDescent="0.35">
      <c r="A12" t="s">
        <v>68</v>
      </c>
      <c r="B12" t="s">
        <v>69</v>
      </c>
      <c r="D12">
        <v>9</v>
      </c>
      <c r="E12">
        <f t="shared" si="0"/>
        <v>1.045910579145064</v>
      </c>
      <c r="F12">
        <f t="shared" si="0"/>
        <v>1.061625139444432</v>
      </c>
      <c r="H12" s="5"/>
      <c r="I12" s="5"/>
      <c r="J12" s="5"/>
      <c r="K12" s="5"/>
      <c r="L12" s="5"/>
      <c r="M12" s="5"/>
      <c r="N12" s="5"/>
      <c r="O12" s="5"/>
    </row>
    <row r="13" spans="1:17" x14ac:dyDescent="0.35">
      <c r="A13">
        <v>1</v>
      </c>
      <c r="B13">
        <f>EXP(0.06*A13)</f>
        <v>1.0618365465453596</v>
      </c>
      <c r="C13" t="str">
        <f ca="1">_xlfn.FORMULATEXT(B13)</f>
        <v>=EXP(0.06*A13)</v>
      </c>
      <c r="D13">
        <v>10</v>
      </c>
      <c r="E13">
        <f t="shared" si="0"/>
        <v>1.0511401320407892</v>
      </c>
      <c r="F13">
        <f t="shared" si="0"/>
        <v>1.0687026403740616</v>
      </c>
    </row>
    <row r="14" spans="1:17" x14ac:dyDescent="0.35">
      <c r="A14">
        <v>2</v>
      </c>
      <c r="B14">
        <f>EXP(0.06*A14)</f>
        <v>1.1274968515793757</v>
      </c>
      <c r="C14" t="str">
        <f ca="1">_xlfn.FORMULATEXT(B14)</f>
        <v>=EXP(0.06*A14)</v>
      </c>
      <c r="D14">
        <v>11</v>
      </c>
      <c r="E14">
        <f t="shared" si="0"/>
        <v>1.056395832700993</v>
      </c>
      <c r="F14">
        <f t="shared" si="0"/>
        <v>1.0758273246432219</v>
      </c>
      <c r="H14" s="7" t="s">
        <v>8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5">
      <c r="D15">
        <v>12</v>
      </c>
      <c r="E15">
        <f t="shared" si="0"/>
        <v>1.0616778118644976</v>
      </c>
      <c r="F15">
        <f t="shared" si="0"/>
        <v>1.08299950680751</v>
      </c>
      <c r="H15" s="8">
        <f>PV(0.09/12,36,0,-12000,0)</f>
        <v>9169.7875273845548</v>
      </c>
      <c r="I15" s="7" t="str">
        <f ca="1">_xlfn.FORMULATEXT(H15)</f>
        <v>=PV(0.09/12,36,0,-12000,0)</v>
      </c>
      <c r="J15" s="7"/>
      <c r="K15" s="7"/>
      <c r="L15" s="7"/>
      <c r="M15" s="7"/>
      <c r="N15" s="7"/>
      <c r="O15" s="7"/>
      <c r="P15" s="7"/>
      <c r="Q15" s="7"/>
    </row>
    <row r="16" spans="1:17" x14ac:dyDescent="0.35">
      <c r="D16" t="s">
        <v>3</v>
      </c>
      <c r="H16" s="9" t="s">
        <v>9</v>
      </c>
      <c r="I16" s="9"/>
      <c r="J16" s="9"/>
      <c r="K16" s="9"/>
      <c r="L16" s="9"/>
      <c r="M16" s="9"/>
      <c r="N16" s="9"/>
      <c r="O16" s="9"/>
      <c r="P16" s="9"/>
      <c r="Q16" s="9"/>
    </row>
    <row r="17" spans="4:17" x14ac:dyDescent="0.35">
      <c r="D17">
        <v>1</v>
      </c>
      <c r="E17">
        <f>E15</f>
        <v>1.0616778118644976</v>
      </c>
      <c r="F17">
        <f>F15</f>
        <v>1.08299950680751</v>
      </c>
      <c r="H17" s="10">
        <f>FV(0.1,6,-800,0,0)</f>
        <v>6172.4880000000067</v>
      </c>
      <c r="I17" s="9" t="str">
        <f ca="1">_xlfn.FORMULATEXT(H17)</f>
        <v>=FV(0.1,6,-800,0,0)</v>
      </c>
      <c r="J17" s="9"/>
      <c r="K17" s="9"/>
      <c r="L17" s="9"/>
      <c r="M17" s="9"/>
      <c r="N17" s="9"/>
      <c r="O17" s="9"/>
      <c r="P17" s="9"/>
      <c r="Q17" s="9"/>
    </row>
    <row r="18" spans="4:17" x14ac:dyDescent="0.35">
      <c r="D18">
        <v>2</v>
      </c>
      <c r="E18">
        <f>E$17*E17</f>
        <v>1.1271597762053875</v>
      </c>
      <c r="F18">
        <f>F$17*F17</f>
        <v>1.1728879317453098</v>
      </c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x14ac:dyDescent="0.35">
      <c r="D19">
        <v>3</v>
      </c>
      <c r="E19">
        <f t="shared" ref="E19:E20" si="1">E$17*E18</f>
        <v>1.1966805248234127</v>
      </c>
      <c r="F19">
        <f t="shared" ref="F19:F20" si="2">F$17*F18</f>
        <v>1.2702370516206509</v>
      </c>
    </row>
    <row r="20" spans="4:17" x14ac:dyDescent="0.35">
      <c r="D20">
        <v>4</v>
      </c>
      <c r="E20">
        <f t="shared" si="1"/>
        <v>1.2704891610953795</v>
      </c>
      <c r="F20">
        <f t="shared" si="2"/>
        <v>1.3756661004337907</v>
      </c>
      <c r="H20" s="11" t="s">
        <v>10</v>
      </c>
      <c r="I20" s="11"/>
      <c r="J20" s="11"/>
      <c r="K20" s="11"/>
      <c r="L20" s="11"/>
      <c r="M20" s="11"/>
      <c r="N20" s="11"/>
      <c r="O20" s="11"/>
      <c r="P20" s="11"/>
    </row>
    <row r="21" spans="4:17" x14ac:dyDescent="0.35">
      <c r="H21" s="12">
        <f>FV(0.08/12,60,-200,0,0)</f>
        <v>14695.371249048181</v>
      </c>
      <c r="I21" s="11" t="str">
        <f ca="1">_xlfn.FORMULATEXT(H21)</f>
        <v>=FV(0.08/12,60,-200,0,0)</v>
      </c>
      <c r="K21" s="11"/>
      <c r="L21" s="11"/>
      <c r="M21" s="11"/>
      <c r="N21" s="11"/>
      <c r="O21" s="11"/>
      <c r="P21" s="11"/>
    </row>
    <row r="22" spans="4:17" x14ac:dyDescent="0.35">
      <c r="H22" s="11"/>
    </row>
    <row r="23" spans="4:17" x14ac:dyDescent="0.35">
      <c r="H23" s="13" t="s">
        <v>11</v>
      </c>
      <c r="I23" s="13"/>
      <c r="J23" s="13"/>
      <c r="K23" s="13"/>
      <c r="L23" s="13"/>
      <c r="M23" s="13"/>
      <c r="N23" s="13"/>
    </row>
    <row r="24" spans="4:17" x14ac:dyDescent="0.35">
      <c r="H24" s="13" t="s">
        <v>12</v>
      </c>
      <c r="I24" s="13"/>
      <c r="J24" s="13"/>
      <c r="K24" s="13"/>
      <c r="L24" s="13"/>
      <c r="M24" s="13"/>
      <c r="N24" s="13"/>
    </row>
    <row r="25" spans="4:17" x14ac:dyDescent="0.35">
      <c r="H25" s="14">
        <f>PV(0.1,3,-400,0,0)</f>
        <v>994.74079639368983</v>
      </c>
      <c r="I25" s="11" t="str">
        <f ca="1">_xlfn.FORMULATEXT(H25)</f>
        <v>=PV(0.1,3,-400,0,0)</v>
      </c>
      <c r="J25" s="13"/>
      <c r="K25" s="13"/>
      <c r="L25" s="13"/>
      <c r="M25" s="13"/>
      <c r="N25" s="13"/>
    </row>
    <row r="27" spans="4:17" x14ac:dyDescent="0.35">
      <c r="H27" s="15" t="s">
        <v>13</v>
      </c>
      <c r="I27" s="15"/>
      <c r="J27" s="15"/>
      <c r="K27" s="15"/>
      <c r="L27" s="15"/>
      <c r="M27" s="15"/>
      <c r="N27" s="15"/>
      <c r="O27" s="15"/>
    </row>
    <row r="28" spans="4:17" x14ac:dyDescent="0.35">
      <c r="H28" s="15" t="s">
        <v>14</v>
      </c>
      <c r="I28" s="15"/>
      <c r="J28" s="15"/>
      <c r="K28" s="15"/>
      <c r="L28" s="15"/>
      <c r="M28" s="15"/>
      <c r="N28" s="15"/>
      <c r="O28" s="15"/>
    </row>
    <row r="29" spans="4:17" x14ac:dyDescent="0.35">
      <c r="H29" s="16">
        <f>PV(0.08/12,6,-300,0,0)</f>
        <v>1758.7356141954383</v>
      </c>
      <c r="I29" s="11" t="str">
        <f ca="1">_xlfn.FORMULATEXT(H29)</f>
        <v>=PV(0.08/12,6,-300,0,0)</v>
      </c>
      <c r="J29" s="15"/>
      <c r="K29" s="15"/>
      <c r="L29" s="15"/>
      <c r="M29" s="15"/>
      <c r="N29" s="15"/>
      <c r="O29" s="15"/>
    </row>
    <row r="31" spans="4:17" x14ac:dyDescent="0.35">
      <c r="H31" s="13" t="s">
        <v>15</v>
      </c>
      <c r="I31" s="13"/>
      <c r="J31" s="13"/>
      <c r="K31" s="13"/>
      <c r="L31" s="13"/>
      <c r="M31" s="13"/>
      <c r="N31" s="13"/>
      <c r="O31" s="13"/>
    </row>
    <row r="32" spans="4:17" x14ac:dyDescent="0.35">
      <c r="H32" s="14">
        <f>PMT(0.1,5,20000/1.1^5,0,0)</f>
        <v>-3275.9496158949069</v>
      </c>
      <c r="I32" s="11" t="str">
        <f ca="1">_xlfn.FORMULATEXT(H32)</f>
        <v>=PMT(0.1,5,20000/1.1^5,0,0)</v>
      </c>
      <c r="J32" s="13"/>
      <c r="K32" s="13"/>
      <c r="L32" s="13"/>
      <c r="M32" s="13"/>
      <c r="N32" s="13"/>
      <c r="O32" s="13"/>
    </row>
    <row r="33" spans="3:15" x14ac:dyDescent="0.35">
      <c r="H33" s="13"/>
      <c r="I33" s="13"/>
      <c r="J33" s="13"/>
      <c r="K33" s="13"/>
      <c r="L33" s="13"/>
      <c r="M33" s="13"/>
      <c r="N33" s="13"/>
      <c r="O33" s="13"/>
    </row>
    <row r="34" spans="3:15" x14ac:dyDescent="0.35">
      <c r="H34" s="17" t="s">
        <v>16</v>
      </c>
      <c r="I34" s="17"/>
      <c r="J34" s="17"/>
      <c r="K34" s="17"/>
      <c r="L34" s="17"/>
      <c r="M34" s="17"/>
      <c r="N34" s="17"/>
    </row>
    <row r="35" spans="3:15" x14ac:dyDescent="0.35">
      <c r="H35" s="18">
        <f>PMT(0.1/12,60,20000/(1+(0.1/12))^60,0,0)</f>
        <v>-258.27422755869941</v>
      </c>
      <c r="I35" s="9" t="str">
        <f ca="1">_xlfn.FORMULATEXT(H35)</f>
        <v>=PMT(0.1/12,60,20000/(1+(0.1/12))^60,0,0)</v>
      </c>
      <c r="J35" s="17"/>
      <c r="K35" s="17"/>
      <c r="L35" s="17"/>
      <c r="M35" s="17"/>
      <c r="N35" s="17"/>
    </row>
    <row r="36" spans="3:15" x14ac:dyDescent="0.35">
      <c r="K36" s="19"/>
      <c r="L36" s="19"/>
      <c r="M36" s="19"/>
      <c r="N36" s="19"/>
      <c r="O36" s="19"/>
    </row>
    <row r="37" spans="3:15" x14ac:dyDescent="0.35">
      <c r="E37" s="19" t="s">
        <v>17</v>
      </c>
      <c r="F37" s="19"/>
      <c r="G37" s="19"/>
      <c r="H37" s="19"/>
      <c r="I37" s="19"/>
      <c r="K37" s="19" t="s">
        <v>19</v>
      </c>
      <c r="L37" s="19"/>
      <c r="M37" s="19"/>
      <c r="N37" s="19"/>
      <c r="O37" s="19"/>
    </row>
    <row r="38" spans="3:15" x14ac:dyDescent="0.35">
      <c r="E38" s="19" t="s">
        <v>18</v>
      </c>
      <c r="F38" s="19"/>
      <c r="G38" s="19"/>
      <c r="H38" s="19"/>
      <c r="I38" s="19"/>
      <c r="K38" s="19">
        <v>-3170</v>
      </c>
      <c r="L38" s="19"/>
      <c r="M38" s="19"/>
      <c r="N38" s="19"/>
      <c r="O38" s="19"/>
    </row>
    <row r="39" spans="3:15" x14ac:dyDescent="0.35">
      <c r="E39" s="19">
        <f>(15000/5639)^(1/7)-1</f>
        <v>0.15000161980095683</v>
      </c>
      <c r="F39" s="9" t="str">
        <f ca="1">_xlfn.FORMULATEXT(E39)</f>
        <v>=(15000/5639)^(1/7)-1</v>
      </c>
      <c r="G39" s="19"/>
      <c r="H39" s="19"/>
      <c r="I39" s="19"/>
      <c r="K39" s="19">
        <v>1000</v>
      </c>
      <c r="L39" s="19"/>
      <c r="M39" s="19"/>
      <c r="N39" s="19"/>
      <c r="O39" s="19"/>
    </row>
    <row r="40" spans="3:15" x14ac:dyDescent="0.35">
      <c r="K40" s="19">
        <v>1000</v>
      </c>
      <c r="L40" s="19"/>
      <c r="M40" s="20">
        <f>IRR(K38:K42)</f>
        <v>9.9980391596830698E-2</v>
      </c>
      <c r="N40" s="19"/>
      <c r="O40" s="19"/>
    </row>
    <row r="41" spans="3:15" x14ac:dyDescent="0.35">
      <c r="C41" s="21"/>
      <c r="D41" s="21"/>
      <c r="E41" s="21"/>
      <c r="K41" s="19">
        <v>1000</v>
      </c>
      <c r="L41" s="19"/>
      <c r="M41" s="19" t="str">
        <f ca="1">_xlfn.FORMULATEXT(M40)</f>
        <v>=IRR(K38:K42)</v>
      </c>
      <c r="N41" s="19"/>
      <c r="O41" s="19"/>
    </row>
    <row r="42" spans="3:15" x14ac:dyDescent="0.35">
      <c r="C42" s="21" t="s">
        <v>70</v>
      </c>
      <c r="D42" s="21"/>
      <c r="E42" s="21"/>
      <c r="K42" s="19">
        <v>1000</v>
      </c>
      <c r="L42" s="19"/>
      <c r="M42" s="19"/>
      <c r="N42" s="19"/>
      <c r="O42" s="19"/>
    </row>
    <row r="43" spans="3:15" x14ac:dyDescent="0.35">
      <c r="C43" s="21" t="s">
        <v>20</v>
      </c>
      <c r="D43" s="21"/>
      <c r="E43" s="21"/>
    </row>
    <row r="44" spans="3:15" x14ac:dyDescent="0.35">
      <c r="C44" s="21">
        <f>NOMINAL(0.06,12)</f>
        <v>5.8410606784116581E-2</v>
      </c>
      <c r="D44" s="21" t="str">
        <f ca="1">_xlfn.FORMULATEXT(C44)</f>
        <v>=NOMINAL(0.06,12)</v>
      </c>
      <c r="E44" s="21"/>
    </row>
    <row r="45" spans="3:15" x14ac:dyDescent="0.35">
      <c r="D45" t="s">
        <v>21</v>
      </c>
      <c r="H45">
        <v>-8000</v>
      </c>
    </row>
    <row r="46" spans="3:15" x14ac:dyDescent="0.35">
      <c r="C46" s="17" t="s">
        <v>22</v>
      </c>
      <c r="D46" s="17"/>
      <c r="G46">
        <v>1</v>
      </c>
      <c r="H46">
        <v>500</v>
      </c>
      <c r="J46" s="22" t="s">
        <v>24</v>
      </c>
      <c r="K46" s="22"/>
      <c r="L46" s="22"/>
      <c r="M46" s="22"/>
    </row>
    <row r="47" spans="3:15" x14ac:dyDescent="0.35">
      <c r="C47" s="17" t="s">
        <v>23</v>
      </c>
      <c r="D47" s="17"/>
      <c r="G47">
        <v>2</v>
      </c>
      <c r="H47">
        <v>500</v>
      </c>
      <c r="J47" s="22" t="s">
        <v>25</v>
      </c>
      <c r="K47" s="22"/>
      <c r="L47" s="22"/>
      <c r="M47" s="22"/>
    </row>
    <row r="48" spans="3:15" x14ac:dyDescent="0.35">
      <c r="C48" s="17">
        <f>EFFECT(0.06,12)</f>
        <v>6.1677811864497611E-2</v>
      </c>
      <c r="D48" s="17" t="str">
        <f ca="1">_xlfn.FORMULATEXT(C48)</f>
        <v>=EFFECT(0.06,12)</v>
      </c>
      <c r="G48">
        <v>3</v>
      </c>
      <c r="H48">
        <v>500</v>
      </c>
      <c r="J48" s="23">
        <f>IRR(H45:H62)</f>
        <v>6.8208299851304499E-3</v>
      </c>
      <c r="K48" s="22" t="str">
        <f ca="1">_xlfn.FORMULATEXT(J48)</f>
        <v>=IRR(H45:H62)</v>
      </c>
      <c r="L48" s="22"/>
      <c r="M48" s="22"/>
    </row>
    <row r="49" spans="3:13" x14ac:dyDescent="0.35">
      <c r="C49" s="17"/>
      <c r="D49" s="17"/>
      <c r="G49">
        <v>4</v>
      </c>
      <c r="H49">
        <v>500</v>
      </c>
      <c r="J49" s="22" t="s">
        <v>26</v>
      </c>
      <c r="K49" s="22"/>
      <c r="L49" s="22"/>
      <c r="M49" s="22"/>
    </row>
    <row r="50" spans="3:13" x14ac:dyDescent="0.35">
      <c r="G50">
        <v>5</v>
      </c>
      <c r="H50">
        <v>500</v>
      </c>
      <c r="J50" s="22" t="s">
        <v>27</v>
      </c>
      <c r="K50" s="22"/>
      <c r="L50" s="22"/>
      <c r="M50" s="22"/>
    </row>
    <row r="51" spans="3:13" x14ac:dyDescent="0.35">
      <c r="G51">
        <v>6</v>
      </c>
      <c r="H51">
        <v>500</v>
      </c>
      <c r="J51" s="22">
        <f>(1+J48)^12-1</f>
        <v>8.4991421332195838E-2</v>
      </c>
      <c r="K51" s="22" t="str">
        <f ca="1">_xlfn.FORMULATEXT(J51)</f>
        <v>=(1+J48)^12-1</v>
      </c>
      <c r="L51" s="22"/>
      <c r="M51" s="22"/>
    </row>
    <row r="52" spans="3:13" x14ac:dyDescent="0.35">
      <c r="G52">
        <v>7</v>
      </c>
      <c r="H52">
        <v>500</v>
      </c>
      <c r="J52" s="22"/>
      <c r="K52" s="22"/>
      <c r="L52" s="22"/>
      <c r="M52" s="22"/>
    </row>
    <row r="53" spans="3:13" x14ac:dyDescent="0.35">
      <c r="G53">
        <v>8</v>
      </c>
      <c r="H53">
        <v>500</v>
      </c>
    </row>
    <row r="54" spans="3:13" x14ac:dyDescent="0.35">
      <c r="G54">
        <v>9</v>
      </c>
      <c r="H54">
        <v>500</v>
      </c>
    </row>
    <row r="55" spans="3:13" x14ac:dyDescent="0.35">
      <c r="G55">
        <v>10</v>
      </c>
      <c r="H55">
        <v>500</v>
      </c>
    </row>
    <row r="56" spans="3:13" x14ac:dyDescent="0.35">
      <c r="G56">
        <v>11</v>
      </c>
      <c r="H56">
        <v>500</v>
      </c>
    </row>
    <row r="57" spans="3:13" x14ac:dyDescent="0.35">
      <c r="G57">
        <v>12</v>
      </c>
      <c r="H57">
        <v>500</v>
      </c>
    </row>
    <row r="58" spans="3:13" x14ac:dyDescent="0.35">
      <c r="G58">
        <v>13</v>
      </c>
      <c r="H58">
        <v>500</v>
      </c>
    </row>
    <row r="59" spans="3:13" x14ac:dyDescent="0.35">
      <c r="G59">
        <v>14</v>
      </c>
      <c r="H59">
        <v>500</v>
      </c>
    </row>
    <row r="60" spans="3:13" x14ac:dyDescent="0.35">
      <c r="G60">
        <v>15</v>
      </c>
      <c r="H60">
        <v>500</v>
      </c>
    </row>
    <row r="61" spans="3:13" x14ac:dyDescent="0.35">
      <c r="G61">
        <v>16</v>
      </c>
      <c r="H61">
        <v>500</v>
      </c>
    </row>
    <row r="62" spans="3:13" x14ac:dyDescent="0.35">
      <c r="G62">
        <v>17</v>
      </c>
      <c r="H62">
        <v>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367"/>
  <sheetViews>
    <sheetView workbookViewId="0">
      <selection activeCell="A13" sqref="A13"/>
    </sheetView>
  </sheetViews>
  <sheetFormatPr defaultRowHeight="14.5" x14ac:dyDescent="0.35"/>
  <cols>
    <col min="2" max="4" width="8.7265625" style="13"/>
    <col min="5" max="5" width="9.81640625" style="13" bestFit="1" customWidth="1"/>
    <col min="6" max="8" width="8.7265625" style="13"/>
    <col min="9" max="9" width="9.81640625" style="13" bestFit="1" customWidth="1"/>
    <col min="10" max="10" width="10.453125" bestFit="1" customWidth="1"/>
    <col min="14" max="14" width="10.453125" bestFit="1" customWidth="1"/>
    <col min="16" max="16" width="9.81640625" bestFit="1" customWidth="1"/>
    <col min="18" max="18" width="26.54296875" customWidth="1"/>
    <col min="19" max="19" width="10.453125" bestFit="1" customWidth="1"/>
    <col min="25" max="25" width="18.6328125" customWidth="1"/>
    <col min="26" max="26" width="12.81640625" customWidth="1"/>
    <col min="27" max="27" width="10.453125" bestFit="1" customWidth="1"/>
  </cols>
  <sheetData>
    <row r="1" spans="2:27" x14ac:dyDescent="0.35">
      <c r="B1" s="13" t="s">
        <v>38</v>
      </c>
    </row>
    <row r="2" spans="2:27" x14ac:dyDescent="0.35">
      <c r="B2" s="13" t="s">
        <v>28</v>
      </c>
    </row>
    <row r="3" spans="2:27" x14ac:dyDescent="0.35">
      <c r="B3" s="13" t="s">
        <v>29</v>
      </c>
      <c r="G3" s="13" t="s">
        <v>37</v>
      </c>
      <c r="H3" s="13">
        <v>0.12</v>
      </c>
    </row>
    <row r="4" spans="2:27" x14ac:dyDescent="0.35">
      <c r="B4" s="13" t="s">
        <v>30</v>
      </c>
      <c r="J4" t="s">
        <v>39</v>
      </c>
    </row>
    <row r="5" spans="2:27" x14ac:dyDescent="0.35">
      <c r="B5" s="24">
        <f>60000/360</f>
        <v>166.66666666666666</v>
      </c>
    </row>
    <row r="6" spans="2:27" x14ac:dyDescent="0.35">
      <c r="R6" s="13"/>
      <c r="S6" s="13" t="s">
        <v>41</v>
      </c>
      <c r="T6" s="13"/>
      <c r="U6" s="13"/>
      <c r="V6" s="13"/>
      <c r="W6" s="13"/>
      <c r="Y6" s="11" t="s">
        <v>56</v>
      </c>
      <c r="Z6" s="11"/>
      <c r="AA6" s="11"/>
    </row>
    <row r="7" spans="2:27" ht="58" x14ac:dyDescent="0.35">
      <c r="D7" s="13" t="s">
        <v>31</v>
      </c>
      <c r="E7" s="25" t="s">
        <v>32</v>
      </c>
      <c r="F7" s="25" t="s">
        <v>33</v>
      </c>
      <c r="G7" s="25" t="s">
        <v>34</v>
      </c>
      <c r="H7" s="25" t="s">
        <v>35</v>
      </c>
      <c r="I7" s="25" t="s">
        <v>36</v>
      </c>
      <c r="J7" s="26" t="s">
        <v>32</v>
      </c>
      <c r="K7" s="26" t="s">
        <v>33</v>
      </c>
      <c r="L7" s="26" t="s">
        <v>34</v>
      </c>
      <c r="M7" s="26" t="s">
        <v>35</v>
      </c>
      <c r="N7" s="26" t="s">
        <v>36</v>
      </c>
      <c r="P7" s="26" t="s">
        <v>40</v>
      </c>
      <c r="R7" s="13"/>
      <c r="S7" s="13" t="s">
        <v>58</v>
      </c>
      <c r="T7" s="13"/>
      <c r="U7" s="13"/>
      <c r="V7" s="13"/>
      <c r="W7" s="13"/>
      <c r="Y7" s="11" t="s">
        <v>57</v>
      </c>
      <c r="Z7" s="11"/>
      <c r="AA7" s="11"/>
    </row>
    <row r="8" spans="2:27" x14ac:dyDescent="0.35">
      <c r="D8" s="13">
        <v>1</v>
      </c>
      <c r="E8" s="24">
        <v>60000</v>
      </c>
      <c r="F8" s="24">
        <f t="shared" ref="F8:F71" si="0">(annrate/12)*E8</f>
        <v>600</v>
      </c>
      <c r="G8" s="24">
        <f>$B$5</f>
        <v>166.66666666666666</v>
      </c>
      <c r="H8" s="24">
        <f>G8+F8</f>
        <v>766.66666666666663</v>
      </c>
      <c r="I8" s="24">
        <f>E8-G8</f>
        <v>59833.333333333336</v>
      </c>
      <c r="J8" s="7">
        <f>60000</f>
        <v>60000</v>
      </c>
      <c r="K8" s="7">
        <f t="shared" ref="K8:K71" si="1">(annrate/12)*J8</f>
        <v>600</v>
      </c>
      <c r="L8" s="8">
        <f>M8-K8</f>
        <v>17.167558155302572</v>
      </c>
      <c r="M8" s="8">
        <f t="shared" ref="M8:M71" si="2">-PMT(annrate/12,360,60000,0,0)</f>
        <v>617.16755815530257</v>
      </c>
      <c r="N8" s="8">
        <f>J8-L8</f>
        <v>59982.832441844701</v>
      </c>
      <c r="P8" s="27">
        <f>60000+CUMPRINC(annrate/12,360,60000,1,120,0)</f>
        <v>56050.797420771058</v>
      </c>
      <c r="R8" s="13"/>
      <c r="S8" s="13" t="s">
        <v>42</v>
      </c>
      <c r="T8" s="13"/>
      <c r="U8" s="13"/>
      <c r="V8" s="13"/>
      <c r="W8" s="13"/>
      <c r="Y8" s="11" t="s">
        <v>59</v>
      </c>
      <c r="Z8" s="11"/>
      <c r="AA8" s="11"/>
    </row>
    <row r="9" spans="2:27" x14ac:dyDescent="0.35">
      <c r="D9" s="13">
        <v>2</v>
      </c>
      <c r="E9" s="24">
        <f>E8-$B$5</f>
        <v>59833.333333333336</v>
      </c>
      <c r="F9" s="24">
        <f t="shared" si="0"/>
        <v>598.33333333333337</v>
      </c>
      <c r="G9" s="24">
        <f t="shared" ref="G9:G72" si="3">$B$5</f>
        <v>166.66666666666666</v>
      </c>
      <c r="H9" s="24">
        <f t="shared" ref="H9:H72" si="4">G9+F9</f>
        <v>765</v>
      </c>
      <c r="I9" s="24">
        <f t="shared" ref="I9:I72" si="5">E9-G9</f>
        <v>59666.666666666672</v>
      </c>
      <c r="J9" s="7">
        <f>N8</f>
        <v>59982.832441844701</v>
      </c>
      <c r="K9" s="7">
        <f t="shared" si="1"/>
        <v>599.82832441844698</v>
      </c>
      <c r="L9" s="8">
        <f>M9-K9</f>
        <v>17.33923373685559</v>
      </c>
      <c r="M9" s="8">
        <f t="shared" si="2"/>
        <v>617.16755815530257</v>
      </c>
      <c r="N9" s="8">
        <f>J9-L9</f>
        <v>59965.493208107844</v>
      </c>
      <c r="R9" s="13"/>
      <c r="S9" s="13" t="s">
        <v>43</v>
      </c>
      <c r="T9" s="13"/>
      <c r="U9" s="13"/>
      <c r="V9" s="13"/>
      <c r="W9" s="13"/>
      <c r="Y9" s="11" t="s">
        <v>60</v>
      </c>
      <c r="Z9" s="11"/>
      <c r="AA9" s="11"/>
    </row>
    <row r="10" spans="2:27" x14ac:dyDescent="0.35">
      <c r="D10" s="13">
        <v>3</v>
      </c>
      <c r="E10" s="24">
        <f t="shared" ref="E10:E73" si="6">E9-$B$5</f>
        <v>59666.666666666672</v>
      </c>
      <c r="F10" s="24">
        <f t="shared" si="0"/>
        <v>596.66666666666674</v>
      </c>
      <c r="G10" s="24">
        <f t="shared" si="3"/>
        <v>166.66666666666666</v>
      </c>
      <c r="H10" s="24">
        <f t="shared" si="4"/>
        <v>763.33333333333337</v>
      </c>
      <c r="I10" s="24">
        <f t="shared" si="5"/>
        <v>59500.000000000007</v>
      </c>
      <c r="J10" s="8">
        <f>N9</f>
        <v>59965.493208107844</v>
      </c>
      <c r="K10" s="7">
        <f t="shared" si="1"/>
        <v>599.65493208107841</v>
      </c>
      <c r="L10" s="8">
        <f t="shared" ref="L10:L73" si="7">M10-K10</f>
        <v>17.512626074224158</v>
      </c>
      <c r="M10" s="8">
        <f t="shared" si="2"/>
        <v>617.16755815530257</v>
      </c>
      <c r="N10" s="8">
        <f t="shared" ref="N10:N73" si="8">J10-L10</f>
        <v>59947.980582033619</v>
      </c>
      <c r="R10" s="13"/>
      <c r="S10" s="13" t="s">
        <v>44</v>
      </c>
      <c r="T10" s="13"/>
      <c r="U10" s="13"/>
      <c r="V10" s="13"/>
      <c r="W10" s="13"/>
      <c r="Y10" s="11" t="s">
        <v>45</v>
      </c>
      <c r="Z10" s="32">
        <v>0.13251415006065873</v>
      </c>
      <c r="AA10" s="11"/>
    </row>
    <row r="11" spans="2:27" x14ac:dyDescent="0.35">
      <c r="D11" s="13">
        <v>4</v>
      </c>
      <c r="E11" s="24">
        <f t="shared" si="6"/>
        <v>59500.000000000007</v>
      </c>
      <c r="F11" s="24">
        <f t="shared" si="0"/>
        <v>595.00000000000011</v>
      </c>
      <c r="G11" s="24">
        <f t="shared" si="3"/>
        <v>166.66666666666666</v>
      </c>
      <c r="H11" s="24">
        <f t="shared" si="4"/>
        <v>761.66666666666674</v>
      </c>
      <c r="I11" s="24">
        <f t="shared" si="5"/>
        <v>59333.333333333343</v>
      </c>
      <c r="J11" s="8">
        <f t="shared" ref="J11:J74" si="9">N10</f>
        <v>59947.980582033619</v>
      </c>
      <c r="K11" s="7">
        <f t="shared" si="1"/>
        <v>599.4798058203362</v>
      </c>
      <c r="L11" s="8">
        <f t="shared" si="7"/>
        <v>17.687752334966376</v>
      </c>
      <c r="M11" s="8">
        <f t="shared" si="2"/>
        <v>617.16755815530257</v>
      </c>
      <c r="N11" s="8">
        <f t="shared" si="8"/>
        <v>59930.29282969865</v>
      </c>
      <c r="R11" s="13" t="s">
        <v>45</v>
      </c>
      <c r="S11" s="13">
        <v>0.1282341981407854</v>
      </c>
      <c r="T11" s="13"/>
      <c r="U11" s="13"/>
      <c r="V11" s="13"/>
      <c r="W11" s="13"/>
      <c r="Y11" s="11" t="s">
        <v>61</v>
      </c>
      <c r="Z11" s="33">
        <f>60000+CUMPRINC(annrate/12,360,60000,1,60,0)</f>
        <v>58597.931193215729</v>
      </c>
      <c r="AA11" s="11"/>
    </row>
    <row r="12" spans="2:27" x14ac:dyDescent="0.35">
      <c r="D12" s="13">
        <v>5</v>
      </c>
      <c r="E12" s="24">
        <f t="shared" si="6"/>
        <v>59333.333333333343</v>
      </c>
      <c r="F12" s="24">
        <f t="shared" si="0"/>
        <v>593.33333333333348</v>
      </c>
      <c r="G12" s="24">
        <f t="shared" si="3"/>
        <v>166.66666666666666</v>
      </c>
      <c r="H12" s="24">
        <f t="shared" si="4"/>
        <v>760.00000000000011</v>
      </c>
      <c r="I12" s="24">
        <f t="shared" si="5"/>
        <v>59166.666666666679</v>
      </c>
      <c r="J12" s="8">
        <f t="shared" si="9"/>
        <v>59930.29282969865</v>
      </c>
      <c r="K12" s="7">
        <f t="shared" si="1"/>
        <v>599.30292829698647</v>
      </c>
      <c r="L12" s="8">
        <f t="shared" si="7"/>
        <v>17.864629858316107</v>
      </c>
      <c r="M12" s="8">
        <f t="shared" si="2"/>
        <v>617.16755815530257</v>
      </c>
      <c r="N12" s="8">
        <f t="shared" si="8"/>
        <v>59912.428199840331</v>
      </c>
      <c r="R12" s="13" t="s">
        <v>46</v>
      </c>
      <c r="S12" s="14">
        <f>60000+CUMPRINC(annrate/12,360,60000,1,60,0)</f>
        <v>58597.931193215729</v>
      </c>
      <c r="T12" s="14"/>
      <c r="U12" s="13"/>
      <c r="V12" s="13"/>
      <c r="W12" s="13"/>
      <c r="Y12" s="11" t="s">
        <v>62</v>
      </c>
      <c r="Z12" s="33">
        <f>0.03*Z11</f>
        <v>1757.9379357964717</v>
      </c>
      <c r="AA12" s="33">
        <f>Z11+Z12</f>
        <v>60355.869129012201</v>
      </c>
    </row>
    <row r="13" spans="2:27" ht="58" x14ac:dyDescent="0.35">
      <c r="D13" s="13">
        <v>6</v>
      </c>
      <c r="E13" s="24">
        <f t="shared" si="6"/>
        <v>59166.666666666679</v>
      </c>
      <c r="F13" s="24">
        <f t="shared" si="0"/>
        <v>591.66666666666686</v>
      </c>
      <c r="G13" s="24">
        <f t="shared" si="3"/>
        <v>166.66666666666666</v>
      </c>
      <c r="H13" s="24">
        <f t="shared" si="4"/>
        <v>758.33333333333348</v>
      </c>
      <c r="I13" s="24">
        <f t="shared" si="5"/>
        <v>59000.000000000015</v>
      </c>
      <c r="J13" s="8">
        <f t="shared" si="9"/>
        <v>59912.428199840331</v>
      </c>
      <c r="K13" s="7">
        <f t="shared" si="1"/>
        <v>599.12428199840338</v>
      </c>
      <c r="L13" s="8">
        <f t="shared" si="7"/>
        <v>18.043276156899196</v>
      </c>
      <c r="M13" s="8">
        <f t="shared" si="2"/>
        <v>617.16755815530257</v>
      </c>
      <c r="N13" s="8">
        <f t="shared" si="8"/>
        <v>59894.384923683428</v>
      </c>
      <c r="R13" s="25" t="s">
        <v>49</v>
      </c>
      <c r="S13" s="14">
        <f>PV(S11/12,60,-617.17,-S12,0)</f>
        <v>58200.0000582625</v>
      </c>
      <c r="T13" s="13"/>
      <c r="U13" s="13"/>
      <c r="V13" s="13"/>
      <c r="W13" s="13"/>
      <c r="Y13" s="34" t="s">
        <v>63</v>
      </c>
      <c r="Z13" s="33">
        <f>PV(Z10/12,60,-617.17,-AA12,0)</f>
        <v>58200.000000062952</v>
      </c>
      <c r="AA13" s="11"/>
    </row>
    <row r="14" spans="2:27" x14ac:dyDescent="0.35">
      <c r="D14" s="13">
        <v>7</v>
      </c>
      <c r="E14" s="24">
        <f t="shared" si="6"/>
        <v>59000.000000000015</v>
      </c>
      <c r="F14" s="24">
        <f t="shared" si="0"/>
        <v>590.00000000000011</v>
      </c>
      <c r="G14" s="24">
        <f t="shared" si="3"/>
        <v>166.66666666666666</v>
      </c>
      <c r="H14" s="24">
        <f t="shared" si="4"/>
        <v>756.66666666666674</v>
      </c>
      <c r="I14" s="24">
        <f t="shared" si="5"/>
        <v>58833.33333333335</v>
      </c>
      <c r="J14" s="8">
        <f t="shared" si="9"/>
        <v>59894.384923683428</v>
      </c>
      <c r="K14" s="7">
        <f t="shared" si="1"/>
        <v>598.94384923683435</v>
      </c>
      <c r="L14" s="8">
        <f t="shared" si="7"/>
        <v>18.223708918468219</v>
      </c>
      <c r="M14" s="8">
        <f t="shared" si="2"/>
        <v>617.16755815530257</v>
      </c>
      <c r="N14" s="8">
        <f t="shared" si="8"/>
        <v>59876.161214764958</v>
      </c>
      <c r="R14" s="13" t="s">
        <v>47</v>
      </c>
      <c r="S14" s="13"/>
      <c r="T14" s="13"/>
      <c r="U14" s="13"/>
      <c r="V14" s="13"/>
      <c r="W14" s="13"/>
      <c r="Y14" s="11"/>
      <c r="Z14" s="35" t="s">
        <v>48</v>
      </c>
      <c r="AA14" s="11"/>
    </row>
    <row r="15" spans="2:27" x14ac:dyDescent="0.35">
      <c r="D15" s="13">
        <v>8</v>
      </c>
      <c r="E15" s="24">
        <f t="shared" si="6"/>
        <v>58833.33333333335</v>
      </c>
      <c r="F15" s="24">
        <f t="shared" si="0"/>
        <v>588.33333333333348</v>
      </c>
      <c r="G15" s="24">
        <f t="shared" si="3"/>
        <v>166.66666666666666</v>
      </c>
      <c r="H15" s="24">
        <f t="shared" si="4"/>
        <v>755.00000000000011</v>
      </c>
      <c r="I15" s="24">
        <f t="shared" si="5"/>
        <v>58666.666666666686</v>
      </c>
      <c r="J15" s="8">
        <f t="shared" si="9"/>
        <v>59876.161214764958</v>
      </c>
      <c r="K15" s="7">
        <f t="shared" si="1"/>
        <v>598.76161214764954</v>
      </c>
      <c r="L15" s="8">
        <f t="shared" si="7"/>
        <v>18.405946007653029</v>
      </c>
      <c r="M15" s="8">
        <f t="shared" si="2"/>
        <v>617.16755815530257</v>
      </c>
      <c r="N15" s="8">
        <f t="shared" si="8"/>
        <v>59857.755268757304</v>
      </c>
      <c r="R15" s="13"/>
      <c r="S15" s="28" t="s">
        <v>48</v>
      </c>
      <c r="T15" s="13"/>
      <c r="U15" s="13"/>
      <c r="V15" s="13"/>
      <c r="W15" s="13"/>
      <c r="Y15" s="11"/>
      <c r="Z15" s="12">
        <v>58200</v>
      </c>
      <c r="AA15" s="11"/>
    </row>
    <row r="16" spans="2:27" x14ac:dyDescent="0.35">
      <c r="D16" s="13">
        <v>9</v>
      </c>
      <c r="E16" s="24">
        <f t="shared" si="6"/>
        <v>58666.666666666686</v>
      </c>
      <c r="F16" s="24">
        <f t="shared" si="0"/>
        <v>586.66666666666686</v>
      </c>
      <c r="G16" s="24">
        <f t="shared" si="3"/>
        <v>166.66666666666666</v>
      </c>
      <c r="H16" s="24">
        <f t="shared" si="4"/>
        <v>753.33333333333348</v>
      </c>
      <c r="I16" s="24">
        <f t="shared" si="5"/>
        <v>58500.000000000022</v>
      </c>
      <c r="J16" s="8">
        <f t="shared" si="9"/>
        <v>59857.755268757304</v>
      </c>
      <c r="K16" s="7">
        <f t="shared" si="1"/>
        <v>598.57755268757307</v>
      </c>
      <c r="L16" s="8">
        <f t="shared" si="7"/>
        <v>18.590005467729497</v>
      </c>
      <c r="M16" s="8">
        <f t="shared" si="2"/>
        <v>617.16755815530257</v>
      </c>
      <c r="N16" s="8">
        <f t="shared" si="8"/>
        <v>59839.165263289571</v>
      </c>
      <c r="R16" s="13"/>
      <c r="S16" s="14">
        <v>58200</v>
      </c>
      <c r="T16" s="14"/>
      <c r="U16" s="13"/>
      <c r="V16" s="13"/>
      <c r="W16" s="13"/>
    </row>
    <row r="17" spans="4:20" x14ac:dyDescent="0.35">
      <c r="D17" s="13">
        <v>10</v>
      </c>
      <c r="E17" s="24">
        <f t="shared" si="6"/>
        <v>58500.000000000022</v>
      </c>
      <c r="F17" s="24">
        <f t="shared" si="0"/>
        <v>585.00000000000023</v>
      </c>
      <c r="G17" s="24">
        <f t="shared" si="3"/>
        <v>166.66666666666666</v>
      </c>
      <c r="H17" s="24">
        <f t="shared" si="4"/>
        <v>751.66666666666686</v>
      </c>
      <c r="I17" s="24">
        <f t="shared" si="5"/>
        <v>58333.333333333358</v>
      </c>
      <c r="J17" s="8">
        <f t="shared" si="9"/>
        <v>59839.165263289571</v>
      </c>
      <c r="K17" s="7">
        <f t="shared" si="1"/>
        <v>598.39165263289567</v>
      </c>
      <c r="L17" s="8">
        <f t="shared" si="7"/>
        <v>18.775905522406902</v>
      </c>
      <c r="M17" s="8">
        <f t="shared" si="2"/>
        <v>617.16755815530257</v>
      </c>
      <c r="N17" s="8">
        <f t="shared" si="8"/>
        <v>59820.389357767162</v>
      </c>
    </row>
    <row r="18" spans="4:20" x14ac:dyDescent="0.35">
      <c r="D18" s="13">
        <v>11</v>
      </c>
      <c r="E18" s="24">
        <f t="shared" si="6"/>
        <v>58333.333333333358</v>
      </c>
      <c r="F18" s="24">
        <f t="shared" si="0"/>
        <v>583.3333333333336</v>
      </c>
      <c r="G18" s="24">
        <f t="shared" si="3"/>
        <v>166.66666666666666</v>
      </c>
      <c r="H18" s="24">
        <f t="shared" si="4"/>
        <v>750.00000000000023</v>
      </c>
      <c r="I18" s="24">
        <f t="shared" si="5"/>
        <v>58166.666666666693</v>
      </c>
      <c r="J18" s="8">
        <f t="shared" si="9"/>
        <v>59820.389357767162</v>
      </c>
      <c r="K18" s="7">
        <f t="shared" si="1"/>
        <v>598.20389357767169</v>
      </c>
      <c r="L18" s="8">
        <f t="shared" si="7"/>
        <v>18.96366457763088</v>
      </c>
      <c r="M18" s="8">
        <f t="shared" si="2"/>
        <v>617.16755815530257</v>
      </c>
      <c r="N18" s="8">
        <f t="shared" si="8"/>
        <v>59801.425693189529</v>
      </c>
      <c r="R18" s="3" t="s">
        <v>50</v>
      </c>
      <c r="S18" s="3"/>
      <c r="T18" s="3"/>
    </row>
    <row r="19" spans="4:20" x14ac:dyDescent="0.35">
      <c r="D19" s="13">
        <v>12</v>
      </c>
      <c r="E19" s="24">
        <f t="shared" si="6"/>
        <v>58166.666666666693</v>
      </c>
      <c r="F19" s="24">
        <f t="shared" si="0"/>
        <v>581.66666666666697</v>
      </c>
      <c r="G19" s="24">
        <f t="shared" si="3"/>
        <v>166.66666666666666</v>
      </c>
      <c r="H19" s="24">
        <f t="shared" si="4"/>
        <v>748.3333333333336</v>
      </c>
      <c r="I19" s="24">
        <f t="shared" si="5"/>
        <v>58000.000000000029</v>
      </c>
      <c r="J19" s="8">
        <f t="shared" si="9"/>
        <v>59801.425693189529</v>
      </c>
      <c r="K19" s="7">
        <f t="shared" si="1"/>
        <v>598.01425693189526</v>
      </c>
      <c r="L19" s="8">
        <f t="shared" si="7"/>
        <v>19.153301223407311</v>
      </c>
      <c r="M19" s="8">
        <f t="shared" si="2"/>
        <v>617.16755815530257</v>
      </c>
      <c r="N19" s="8">
        <f t="shared" si="8"/>
        <v>59782.272391966122</v>
      </c>
      <c r="R19" s="3" t="s">
        <v>51</v>
      </c>
      <c r="S19" s="3"/>
      <c r="T19" s="3"/>
    </row>
    <row r="20" spans="4:20" x14ac:dyDescent="0.35">
      <c r="D20" s="13">
        <v>13</v>
      </c>
      <c r="E20" s="24">
        <f t="shared" si="6"/>
        <v>58000.000000000029</v>
      </c>
      <c r="F20" s="24">
        <f t="shared" si="0"/>
        <v>580.00000000000034</v>
      </c>
      <c r="G20" s="24">
        <f t="shared" si="3"/>
        <v>166.66666666666666</v>
      </c>
      <c r="H20" s="24">
        <f t="shared" si="4"/>
        <v>746.66666666666697</v>
      </c>
      <c r="I20" s="24">
        <f t="shared" si="5"/>
        <v>57833.333333333365</v>
      </c>
      <c r="J20" s="8">
        <f t="shared" si="9"/>
        <v>59782.272391966122</v>
      </c>
      <c r="K20" s="7">
        <f t="shared" si="1"/>
        <v>597.82272391966126</v>
      </c>
      <c r="L20" s="8">
        <f t="shared" si="7"/>
        <v>19.344834235641315</v>
      </c>
      <c r="M20" s="8">
        <f t="shared" si="2"/>
        <v>617.16755815530257</v>
      </c>
      <c r="N20" s="8">
        <f t="shared" si="8"/>
        <v>59762.92755773048</v>
      </c>
      <c r="R20" s="3" t="s">
        <v>52</v>
      </c>
      <c r="S20" s="3"/>
      <c r="T20" s="3"/>
    </row>
    <row r="21" spans="4:20" x14ac:dyDescent="0.35">
      <c r="D21" s="13">
        <v>14</v>
      </c>
      <c r="E21" s="24">
        <f t="shared" si="6"/>
        <v>57833.333333333365</v>
      </c>
      <c r="F21" s="24">
        <f t="shared" si="0"/>
        <v>578.33333333333371</v>
      </c>
      <c r="G21" s="24">
        <f t="shared" si="3"/>
        <v>166.66666666666666</v>
      </c>
      <c r="H21" s="24">
        <f t="shared" si="4"/>
        <v>745.00000000000034</v>
      </c>
      <c r="I21" s="24">
        <f t="shared" si="5"/>
        <v>57666.666666666701</v>
      </c>
      <c r="J21" s="8">
        <f t="shared" si="9"/>
        <v>59762.92755773048</v>
      </c>
      <c r="K21" s="7">
        <f t="shared" si="1"/>
        <v>597.62927557730484</v>
      </c>
      <c r="L21" s="8">
        <f t="shared" si="7"/>
        <v>19.538282577997734</v>
      </c>
      <c r="M21" s="8">
        <f t="shared" si="2"/>
        <v>617.16755815530257</v>
      </c>
      <c r="N21" s="8">
        <f t="shared" si="8"/>
        <v>59743.389275152484</v>
      </c>
      <c r="R21" s="3" t="s">
        <v>53</v>
      </c>
      <c r="S21" s="3"/>
      <c r="T21" s="3"/>
    </row>
    <row r="22" spans="4:20" x14ac:dyDescent="0.35">
      <c r="D22" s="13">
        <v>15</v>
      </c>
      <c r="E22" s="24">
        <f t="shared" si="6"/>
        <v>57666.666666666701</v>
      </c>
      <c r="F22" s="24">
        <f t="shared" si="0"/>
        <v>576.66666666666697</v>
      </c>
      <c r="G22" s="24">
        <f t="shared" si="3"/>
        <v>166.66666666666666</v>
      </c>
      <c r="H22" s="24">
        <f t="shared" si="4"/>
        <v>743.3333333333336</v>
      </c>
      <c r="I22" s="24">
        <f t="shared" si="5"/>
        <v>57500.000000000036</v>
      </c>
      <c r="J22" s="8">
        <f t="shared" si="9"/>
        <v>59743.389275152484</v>
      </c>
      <c r="K22" s="7">
        <f t="shared" si="1"/>
        <v>597.43389275152481</v>
      </c>
      <c r="L22" s="8">
        <f t="shared" si="7"/>
        <v>19.733665403777763</v>
      </c>
      <c r="M22" s="8">
        <f t="shared" si="2"/>
        <v>617.16755815530257</v>
      </c>
      <c r="N22" s="8">
        <f t="shared" si="8"/>
        <v>59723.655609748705</v>
      </c>
      <c r="R22" s="3" t="s">
        <v>54</v>
      </c>
      <c r="S22" s="29">
        <v>0.12411943137317612</v>
      </c>
      <c r="T22" s="3"/>
    </row>
    <row r="23" spans="4:20" x14ac:dyDescent="0.35">
      <c r="D23" s="13">
        <v>16</v>
      </c>
      <c r="E23" s="24">
        <f t="shared" si="6"/>
        <v>57500.000000000036</v>
      </c>
      <c r="F23" s="24">
        <f t="shared" si="0"/>
        <v>575.00000000000034</v>
      </c>
      <c r="G23" s="24">
        <f t="shared" si="3"/>
        <v>166.66666666666666</v>
      </c>
      <c r="H23" s="24">
        <f t="shared" si="4"/>
        <v>741.66666666666697</v>
      </c>
      <c r="I23" s="24">
        <f t="shared" si="5"/>
        <v>57333.333333333372</v>
      </c>
      <c r="J23" s="8">
        <f t="shared" si="9"/>
        <v>59723.655609748705</v>
      </c>
      <c r="K23" s="7">
        <f t="shared" si="1"/>
        <v>597.2365560974871</v>
      </c>
      <c r="L23" s="8">
        <f t="shared" si="7"/>
        <v>19.931002057815476</v>
      </c>
      <c r="M23" s="8">
        <f t="shared" si="2"/>
        <v>617.16755815530257</v>
      </c>
      <c r="N23" s="8">
        <f t="shared" si="8"/>
        <v>59703.724607690892</v>
      </c>
      <c r="R23" s="3" t="s">
        <v>55</v>
      </c>
      <c r="S23" s="4">
        <f>PV(S22/12,360,-617.17,0,0)</f>
        <v>58200.000526923141</v>
      </c>
      <c r="T23" s="3"/>
    </row>
    <row r="24" spans="4:20" x14ac:dyDescent="0.35">
      <c r="D24" s="13">
        <v>17</v>
      </c>
      <c r="E24" s="24">
        <f t="shared" si="6"/>
        <v>57333.333333333372</v>
      </c>
      <c r="F24" s="24">
        <f t="shared" si="0"/>
        <v>573.33333333333371</v>
      </c>
      <c r="G24" s="24">
        <f t="shared" si="3"/>
        <v>166.66666666666666</v>
      </c>
      <c r="H24" s="24">
        <f t="shared" si="4"/>
        <v>740.00000000000034</v>
      </c>
      <c r="I24" s="24">
        <f t="shared" si="5"/>
        <v>57166.666666666708</v>
      </c>
      <c r="J24" s="8">
        <f t="shared" si="9"/>
        <v>59703.724607690892</v>
      </c>
      <c r="K24" s="7">
        <f t="shared" si="1"/>
        <v>597.0372460769089</v>
      </c>
      <c r="L24" s="8">
        <f t="shared" si="7"/>
        <v>20.130312078393672</v>
      </c>
      <c r="M24" s="8">
        <f t="shared" si="2"/>
        <v>617.16755815530257</v>
      </c>
      <c r="N24" s="8">
        <f t="shared" si="8"/>
        <v>59683.5942956125</v>
      </c>
      <c r="R24" s="3"/>
      <c r="S24" s="30" t="s">
        <v>48</v>
      </c>
      <c r="T24" s="3"/>
    </row>
    <row r="25" spans="4:20" x14ac:dyDescent="0.35">
      <c r="D25" s="13">
        <v>18</v>
      </c>
      <c r="E25" s="24">
        <f t="shared" si="6"/>
        <v>57166.666666666708</v>
      </c>
      <c r="F25" s="24">
        <f t="shared" si="0"/>
        <v>571.66666666666708</v>
      </c>
      <c r="G25" s="24">
        <f t="shared" si="3"/>
        <v>166.66666666666666</v>
      </c>
      <c r="H25" s="24">
        <f t="shared" si="4"/>
        <v>738.33333333333371</v>
      </c>
      <c r="I25" s="24">
        <f t="shared" si="5"/>
        <v>57000.000000000044</v>
      </c>
      <c r="J25" s="8">
        <f t="shared" si="9"/>
        <v>59683.5942956125</v>
      </c>
      <c r="K25" s="7">
        <f t="shared" si="1"/>
        <v>596.835942956125</v>
      </c>
      <c r="L25" s="8">
        <f t="shared" si="7"/>
        <v>20.331615199177577</v>
      </c>
      <c r="M25" s="8">
        <f t="shared" si="2"/>
        <v>617.16755815530257</v>
      </c>
      <c r="N25" s="8">
        <f t="shared" si="8"/>
        <v>59663.262680413325</v>
      </c>
      <c r="R25" s="3"/>
      <c r="S25" s="31">
        <v>58200</v>
      </c>
      <c r="T25" s="3"/>
    </row>
    <row r="26" spans="4:20" x14ac:dyDescent="0.35">
      <c r="D26" s="13">
        <v>19</v>
      </c>
      <c r="E26" s="24">
        <f t="shared" si="6"/>
        <v>57000.000000000044</v>
      </c>
      <c r="F26" s="24">
        <f t="shared" si="0"/>
        <v>570.00000000000045</v>
      </c>
      <c r="G26" s="24">
        <f t="shared" si="3"/>
        <v>166.66666666666666</v>
      </c>
      <c r="H26" s="24">
        <f t="shared" si="4"/>
        <v>736.66666666666708</v>
      </c>
      <c r="I26" s="24">
        <f t="shared" si="5"/>
        <v>56833.333333333379</v>
      </c>
      <c r="J26" s="8">
        <f t="shared" si="9"/>
        <v>59663.262680413325</v>
      </c>
      <c r="K26" s="7">
        <f t="shared" si="1"/>
        <v>596.63262680413322</v>
      </c>
      <c r="L26" s="8">
        <f t="shared" si="7"/>
        <v>20.534931351169348</v>
      </c>
      <c r="M26" s="8">
        <f t="shared" si="2"/>
        <v>617.16755815530257</v>
      </c>
      <c r="N26" s="8">
        <f t="shared" si="8"/>
        <v>59642.727749062156</v>
      </c>
      <c r="R26" s="3"/>
      <c r="S26" s="3"/>
      <c r="T26" s="3"/>
    </row>
    <row r="27" spans="4:20" x14ac:dyDescent="0.35">
      <c r="D27" s="13">
        <v>20</v>
      </c>
      <c r="E27" s="24">
        <f t="shared" si="6"/>
        <v>56833.333333333379</v>
      </c>
      <c r="F27" s="24">
        <f t="shared" si="0"/>
        <v>568.33333333333383</v>
      </c>
      <c r="G27" s="24">
        <f t="shared" si="3"/>
        <v>166.66666666666666</v>
      </c>
      <c r="H27" s="24">
        <f t="shared" si="4"/>
        <v>735.00000000000045</v>
      </c>
      <c r="I27" s="24">
        <f t="shared" si="5"/>
        <v>56666.666666666715</v>
      </c>
      <c r="J27" s="8">
        <f t="shared" si="9"/>
        <v>59642.727749062156</v>
      </c>
      <c r="K27" s="7">
        <f t="shared" si="1"/>
        <v>596.42727749062158</v>
      </c>
      <c r="L27" s="8">
        <f t="shared" si="7"/>
        <v>20.740280664680995</v>
      </c>
      <c r="M27" s="8">
        <f t="shared" si="2"/>
        <v>617.16755815530257</v>
      </c>
      <c r="N27" s="8">
        <f t="shared" si="8"/>
        <v>59621.987468397478</v>
      </c>
    </row>
    <row r="28" spans="4:20" x14ac:dyDescent="0.35">
      <c r="D28" s="13">
        <v>21</v>
      </c>
      <c r="E28" s="24">
        <f t="shared" si="6"/>
        <v>56666.666666666715</v>
      </c>
      <c r="F28" s="24">
        <f t="shared" si="0"/>
        <v>566.6666666666672</v>
      </c>
      <c r="G28" s="24">
        <f t="shared" si="3"/>
        <v>166.66666666666666</v>
      </c>
      <c r="H28" s="24">
        <f t="shared" si="4"/>
        <v>733.33333333333383</v>
      </c>
      <c r="I28" s="24">
        <f t="shared" si="5"/>
        <v>56500.000000000051</v>
      </c>
      <c r="J28" s="8">
        <f t="shared" si="9"/>
        <v>59621.987468397478</v>
      </c>
      <c r="K28" s="7">
        <f t="shared" si="1"/>
        <v>596.21987468397481</v>
      </c>
      <c r="L28" s="8">
        <f t="shared" si="7"/>
        <v>20.947683471327764</v>
      </c>
      <c r="M28" s="8">
        <f t="shared" si="2"/>
        <v>617.16755815530257</v>
      </c>
      <c r="N28" s="8">
        <f t="shared" si="8"/>
        <v>59601.03978492615</v>
      </c>
    </row>
    <row r="29" spans="4:20" x14ac:dyDescent="0.35">
      <c r="D29" s="13">
        <v>22</v>
      </c>
      <c r="E29" s="24">
        <f t="shared" si="6"/>
        <v>56500.000000000051</v>
      </c>
      <c r="F29" s="24">
        <f t="shared" si="0"/>
        <v>565.00000000000057</v>
      </c>
      <c r="G29" s="24">
        <f t="shared" si="3"/>
        <v>166.66666666666666</v>
      </c>
      <c r="H29" s="24">
        <f t="shared" si="4"/>
        <v>731.6666666666672</v>
      </c>
      <c r="I29" s="24">
        <f t="shared" si="5"/>
        <v>56333.333333333387</v>
      </c>
      <c r="J29" s="8">
        <f t="shared" si="9"/>
        <v>59601.03978492615</v>
      </c>
      <c r="K29" s="7">
        <f t="shared" si="1"/>
        <v>596.01039784926149</v>
      </c>
      <c r="L29" s="8">
        <f t="shared" si="7"/>
        <v>21.157160306041078</v>
      </c>
      <c r="M29" s="8">
        <f t="shared" si="2"/>
        <v>617.16755815530257</v>
      </c>
      <c r="N29" s="8">
        <f t="shared" si="8"/>
        <v>59579.882624620106</v>
      </c>
    </row>
    <row r="30" spans="4:20" x14ac:dyDescent="0.35">
      <c r="D30" s="13">
        <v>23</v>
      </c>
      <c r="E30" s="24">
        <f t="shared" si="6"/>
        <v>56333.333333333387</v>
      </c>
      <c r="F30" s="24">
        <f t="shared" si="0"/>
        <v>563.33333333333383</v>
      </c>
      <c r="G30" s="24">
        <f t="shared" si="3"/>
        <v>166.66666666666666</v>
      </c>
      <c r="H30" s="24">
        <f t="shared" si="4"/>
        <v>730.00000000000045</v>
      </c>
      <c r="I30" s="24">
        <f t="shared" si="5"/>
        <v>56166.666666666722</v>
      </c>
      <c r="J30" s="8">
        <f t="shared" si="9"/>
        <v>59579.882624620106</v>
      </c>
      <c r="K30" s="7">
        <f t="shared" si="1"/>
        <v>595.79882624620109</v>
      </c>
      <c r="L30" s="8">
        <f t="shared" si="7"/>
        <v>21.368731909101484</v>
      </c>
      <c r="M30" s="8">
        <f t="shared" si="2"/>
        <v>617.16755815530257</v>
      </c>
      <c r="N30" s="8">
        <f t="shared" si="8"/>
        <v>59558.513892711002</v>
      </c>
    </row>
    <row r="31" spans="4:20" x14ac:dyDescent="0.35">
      <c r="D31" s="13">
        <v>24</v>
      </c>
      <c r="E31" s="24">
        <f t="shared" si="6"/>
        <v>56166.666666666722</v>
      </c>
      <c r="F31" s="24">
        <f t="shared" si="0"/>
        <v>561.6666666666672</v>
      </c>
      <c r="G31" s="24">
        <f t="shared" si="3"/>
        <v>166.66666666666666</v>
      </c>
      <c r="H31" s="24">
        <f t="shared" si="4"/>
        <v>728.33333333333383</v>
      </c>
      <c r="I31" s="24">
        <f t="shared" si="5"/>
        <v>56000.000000000058</v>
      </c>
      <c r="J31" s="8">
        <f t="shared" si="9"/>
        <v>59558.513892711002</v>
      </c>
      <c r="K31" s="7">
        <f t="shared" si="1"/>
        <v>595.58513892711005</v>
      </c>
      <c r="L31" s="8">
        <f t="shared" si="7"/>
        <v>21.582419228192521</v>
      </c>
      <c r="M31" s="8">
        <f t="shared" si="2"/>
        <v>617.16755815530257</v>
      </c>
      <c r="N31" s="8">
        <f t="shared" si="8"/>
        <v>59536.931473482808</v>
      </c>
    </row>
    <row r="32" spans="4:20" x14ac:dyDescent="0.35">
      <c r="D32" s="13">
        <v>25</v>
      </c>
      <c r="E32" s="24">
        <f t="shared" si="6"/>
        <v>56000.000000000058</v>
      </c>
      <c r="F32" s="24">
        <f t="shared" si="0"/>
        <v>560.00000000000057</v>
      </c>
      <c r="G32" s="24">
        <f t="shared" si="3"/>
        <v>166.66666666666666</v>
      </c>
      <c r="H32" s="24">
        <f t="shared" si="4"/>
        <v>726.6666666666672</v>
      </c>
      <c r="I32" s="24">
        <f t="shared" si="5"/>
        <v>55833.333333333394</v>
      </c>
      <c r="J32" s="8">
        <f t="shared" si="9"/>
        <v>59536.931473482808</v>
      </c>
      <c r="K32" s="7">
        <f t="shared" si="1"/>
        <v>595.36931473482809</v>
      </c>
      <c r="L32" s="8">
        <f t="shared" si="7"/>
        <v>21.798243420474478</v>
      </c>
      <c r="M32" s="8">
        <f t="shared" si="2"/>
        <v>617.16755815530257</v>
      </c>
      <c r="N32" s="8">
        <f t="shared" si="8"/>
        <v>59515.133230062333</v>
      </c>
    </row>
    <row r="33" spans="4:14" x14ac:dyDescent="0.35">
      <c r="D33" s="13">
        <v>26</v>
      </c>
      <c r="E33" s="24">
        <f t="shared" si="6"/>
        <v>55833.333333333394</v>
      </c>
      <c r="F33" s="24">
        <f t="shared" si="0"/>
        <v>558.33333333333394</v>
      </c>
      <c r="G33" s="24">
        <f t="shared" si="3"/>
        <v>166.66666666666666</v>
      </c>
      <c r="H33" s="24">
        <f t="shared" si="4"/>
        <v>725.00000000000057</v>
      </c>
      <c r="I33" s="24">
        <f t="shared" si="5"/>
        <v>55666.66666666673</v>
      </c>
      <c r="J33" s="8">
        <f t="shared" si="9"/>
        <v>59515.133230062333</v>
      </c>
      <c r="K33" s="7">
        <f t="shared" si="1"/>
        <v>595.15133230062338</v>
      </c>
      <c r="L33" s="8">
        <f t="shared" si="7"/>
        <v>22.016225854679192</v>
      </c>
      <c r="M33" s="8">
        <f t="shared" si="2"/>
        <v>617.16755815530257</v>
      </c>
      <c r="N33" s="8">
        <f t="shared" si="8"/>
        <v>59493.117004207656</v>
      </c>
    </row>
    <row r="34" spans="4:14" x14ac:dyDescent="0.35">
      <c r="D34" s="13">
        <v>27</v>
      </c>
      <c r="E34" s="24">
        <f t="shared" si="6"/>
        <v>55666.66666666673</v>
      </c>
      <c r="F34" s="24">
        <f t="shared" si="0"/>
        <v>556.66666666666731</v>
      </c>
      <c r="G34" s="24">
        <f t="shared" si="3"/>
        <v>166.66666666666666</v>
      </c>
      <c r="H34" s="24">
        <f t="shared" si="4"/>
        <v>723.33333333333394</v>
      </c>
      <c r="I34" s="24">
        <f t="shared" si="5"/>
        <v>55500.000000000065</v>
      </c>
      <c r="J34" s="8">
        <f t="shared" si="9"/>
        <v>59493.117004207656</v>
      </c>
      <c r="K34" s="7">
        <f t="shared" si="1"/>
        <v>594.93117004207659</v>
      </c>
      <c r="L34" s="8">
        <f t="shared" si="7"/>
        <v>22.236388113225985</v>
      </c>
      <c r="M34" s="8">
        <f t="shared" si="2"/>
        <v>617.16755815530257</v>
      </c>
      <c r="N34" s="8">
        <f t="shared" si="8"/>
        <v>59470.88061609443</v>
      </c>
    </row>
    <row r="35" spans="4:14" x14ac:dyDescent="0.35">
      <c r="D35" s="13">
        <v>28</v>
      </c>
      <c r="E35" s="24">
        <f t="shared" si="6"/>
        <v>55500.000000000065</v>
      </c>
      <c r="F35" s="24">
        <f t="shared" si="0"/>
        <v>555.00000000000068</v>
      </c>
      <c r="G35" s="24">
        <f t="shared" si="3"/>
        <v>166.66666666666666</v>
      </c>
      <c r="H35" s="24">
        <f t="shared" si="4"/>
        <v>721.66666666666731</v>
      </c>
      <c r="I35" s="24">
        <f t="shared" si="5"/>
        <v>55333.333333333401</v>
      </c>
      <c r="J35" s="8">
        <f t="shared" si="9"/>
        <v>59470.88061609443</v>
      </c>
      <c r="K35" s="7">
        <f t="shared" si="1"/>
        <v>594.70880616094428</v>
      </c>
      <c r="L35" s="8">
        <f t="shared" si="7"/>
        <v>22.458751994358295</v>
      </c>
      <c r="M35" s="8">
        <f t="shared" si="2"/>
        <v>617.16755815530257</v>
      </c>
      <c r="N35" s="8">
        <f t="shared" si="8"/>
        <v>59448.42186410007</v>
      </c>
    </row>
    <row r="36" spans="4:14" x14ac:dyDescent="0.35">
      <c r="D36" s="13">
        <v>29</v>
      </c>
      <c r="E36" s="24">
        <f t="shared" si="6"/>
        <v>55333.333333333401</v>
      </c>
      <c r="F36" s="24">
        <f t="shared" si="0"/>
        <v>553.33333333333405</v>
      </c>
      <c r="G36" s="24">
        <f t="shared" si="3"/>
        <v>166.66666666666666</v>
      </c>
      <c r="H36" s="24">
        <f t="shared" si="4"/>
        <v>720.00000000000068</v>
      </c>
      <c r="I36" s="24">
        <f t="shared" si="5"/>
        <v>55166.666666666737</v>
      </c>
      <c r="J36" s="8">
        <f t="shared" si="9"/>
        <v>59448.42186410007</v>
      </c>
      <c r="K36" s="7">
        <f t="shared" si="1"/>
        <v>594.48421864100067</v>
      </c>
      <c r="L36" s="8">
        <f t="shared" si="7"/>
        <v>22.683339514301906</v>
      </c>
      <c r="M36" s="8">
        <f t="shared" si="2"/>
        <v>617.16755815530257</v>
      </c>
      <c r="N36" s="8">
        <f t="shared" si="8"/>
        <v>59425.738524585766</v>
      </c>
    </row>
    <row r="37" spans="4:14" x14ac:dyDescent="0.35">
      <c r="D37" s="13">
        <v>30</v>
      </c>
      <c r="E37" s="24">
        <f t="shared" si="6"/>
        <v>55166.666666666737</v>
      </c>
      <c r="F37" s="24">
        <f t="shared" si="0"/>
        <v>551.66666666666742</v>
      </c>
      <c r="G37" s="24">
        <f t="shared" si="3"/>
        <v>166.66666666666666</v>
      </c>
      <c r="H37" s="24">
        <f t="shared" si="4"/>
        <v>718.33333333333405</v>
      </c>
      <c r="I37" s="24">
        <f t="shared" si="5"/>
        <v>55000.000000000073</v>
      </c>
      <c r="J37" s="8">
        <f t="shared" si="9"/>
        <v>59425.738524585766</v>
      </c>
      <c r="K37" s="7">
        <f t="shared" si="1"/>
        <v>594.25738524585768</v>
      </c>
      <c r="L37" s="8">
        <f t="shared" si="7"/>
        <v>22.910172909444896</v>
      </c>
      <c r="M37" s="8">
        <f t="shared" si="2"/>
        <v>617.16755815530257</v>
      </c>
      <c r="N37" s="8">
        <f t="shared" si="8"/>
        <v>59402.828351676319</v>
      </c>
    </row>
    <row r="38" spans="4:14" x14ac:dyDescent="0.35">
      <c r="D38" s="13">
        <v>31</v>
      </c>
      <c r="E38" s="24">
        <f t="shared" si="6"/>
        <v>55000.000000000073</v>
      </c>
      <c r="F38" s="24">
        <f t="shared" si="0"/>
        <v>550.0000000000008</v>
      </c>
      <c r="G38" s="24">
        <f t="shared" si="3"/>
        <v>166.66666666666666</v>
      </c>
      <c r="H38" s="24">
        <f t="shared" si="4"/>
        <v>716.66666666666742</v>
      </c>
      <c r="I38" s="24">
        <f t="shared" si="5"/>
        <v>54833.333333333409</v>
      </c>
      <c r="J38" s="8">
        <f t="shared" si="9"/>
        <v>59402.828351676319</v>
      </c>
      <c r="K38" s="7">
        <f t="shared" si="1"/>
        <v>594.02828351676317</v>
      </c>
      <c r="L38" s="8">
        <f t="shared" si="7"/>
        <v>23.139274638539405</v>
      </c>
      <c r="M38" s="8">
        <f t="shared" si="2"/>
        <v>617.16755815530257</v>
      </c>
      <c r="N38" s="8">
        <f t="shared" si="8"/>
        <v>59379.689077037779</v>
      </c>
    </row>
    <row r="39" spans="4:14" x14ac:dyDescent="0.35">
      <c r="D39" s="13">
        <v>32</v>
      </c>
      <c r="E39" s="24">
        <f t="shared" si="6"/>
        <v>54833.333333333409</v>
      </c>
      <c r="F39" s="24">
        <f t="shared" si="0"/>
        <v>548.33333333333405</v>
      </c>
      <c r="G39" s="24">
        <f t="shared" si="3"/>
        <v>166.66666666666666</v>
      </c>
      <c r="H39" s="24">
        <f t="shared" si="4"/>
        <v>715.00000000000068</v>
      </c>
      <c r="I39" s="24">
        <f t="shared" si="5"/>
        <v>54666.666666666744</v>
      </c>
      <c r="J39" s="8">
        <f t="shared" si="9"/>
        <v>59379.689077037779</v>
      </c>
      <c r="K39" s="7">
        <f t="shared" si="1"/>
        <v>593.79689077037779</v>
      </c>
      <c r="L39" s="8">
        <f t="shared" si="7"/>
        <v>23.370667384924786</v>
      </c>
      <c r="M39" s="8">
        <f t="shared" si="2"/>
        <v>617.16755815530257</v>
      </c>
      <c r="N39" s="8">
        <f t="shared" si="8"/>
        <v>59356.318409652857</v>
      </c>
    </row>
    <row r="40" spans="4:14" x14ac:dyDescent="0.35">
      <c r="D40" s="13">
        <v>33</v>
      </c>
      <c r="E40" s="24">
        <f t="shared" si="6"/>
        <v>54666.666666666744</v>
      </c>
      <c r="F40" s="24">
        <f t="shared" si="0"/>
        <v>546.66666666666742</v>
      </c>
      <c r="G40" s="24">
        <f t="shared" si="3"/>
        <v>166.66666666666666</v>
      </c>
      <c r="H40" s="24">
        <f t="shared" si="4"/>
        <v>713.33333333333405</v>
      </c>
      <c r="I40" s="24">
        <f t="shared" si="5"/>
        <v>54500.00000000008</v>
      </c>
      <c r="J40" s="8">
        <f t="shared" si="9"/>
        <v>59356.318409652857</v>
      </c>
      <c r="K40" s="7">
        <f t="shared" si="1"/>
        <v>593.56318409652863</v>
      </c>
      <c r="L40" s="8">
        <f t="shared" si="7"/>
        <v>23.604374058773942</v>
      </c>
      <c r="M40" s="8">
        <f t="shared" si="2"/>
        <v>617.16755815530257</v>
      </c>
      <c r="N40" s="8">
        <f t="shared" si="8"/>
        <v>59332.714035594079</v>
      </c>
    </row>
    <row r="41" spans="4:14" x14ac:dyDescent="0.35">
      <c r="D41" s="13">
        <v>34</v>
      </c>
      <c r="E41" s="24">
        <f t="shared" si="6"/>
        <v>54500.00000000008</v>
      </c>
      <c r="F41" s="24">
        <f t="shared" si="0"/>
        <v>545.0000000000008</v>
      </c>
      <c r="G41" s="24">
        <f t="shared" si="3"/>
        <v>166.66666666666666</v>
      </c>
      <c r="H41" s="24">
        <f t="shared" si="4"/>
        <v>711.66666666666742</v>
      </c>
      <c r="I41" s="24">
        <f t="shared" si="5"/>
        <v>54333.333333333416</v>
      </c>
      <c r="J41" s="8">
        <f t="shared" si="9"/>
        <v>59332.714035594079</v>
      </c>
      <c r="K41" s="7">
        <f t="shared" si="1"/>
        <v>593.32714035594086</v>
      </c>
      <c r="L41" s="8">
        <f t="shared" si="7"/>
        <v>23.840417799361717</v>
      </c>
      <c r="M41" s="8">
        <f t="shared" si="2"/>
        <v>617.16755815530257</v>
      </c>
      <c r="N41" s="8">
        <f t="shared" si="8"/>
        <v>59308.873617794714</v>
      </c>
    </row>
    <row r="42" spans="4:14" x14ac:dyDescent="0.35">
      <c r="D42" s="13">
        <v>35</v>
      </c>
      <c r="E42" s="24">
        <f t="shared" si="6"/>
        <v>54333.333333333416</v>
      </c>
      <c r="F42" s="24">
        <f t="shared" si="0"/>
        <v>543.33333333333417</v>
      </c>
      <c r="G42" s="24">
        <f t="shared" si="3"/>
        <v>166.66666666666666</v>
      </c>
      <c r="H42" s="24">
        <f t="shared" si="4"/>
        <v>710.0000000000008</v>
      </c>
      <c r="I42" s="24">
        <f t="shared" si="5"/>
        <v>54166.666666666752</v>
      </c>
      <c r="J42" s="8">
        <f t="shared" si="9"/>
        <v>59308.873617794714</v>
      </c>
      <c r="K42" s="7">
        <f t="shared" si="1"/>
        <v>593.08873617794711</v>
      </c>
      <c r="L42" s="8">
        <f t="shared" si="7"/>
        <v>24.07882197735546</v>
      </c>
      <c r="M42" s="8">
        <f t="shared" si="2"/>
        <v>617.16755815530257</v>
      </c>
      <c r="N42" s="8">
        <f t="shared" si="8"/>
        <v>59284.794795817361</v>
      </c>
    </row>
    <row r="43" spans="4:14" x14ac:dyDescent="0.35">
      <c r="D43" s="13">
        <v>36</v>
      </c>
      <c r="E43" s="24">
        <f t="shared" si="6"/>
        <v>54166.666666666752</v>
      </c>
      <c r="F43" s="24">
        <f t="shared" si="0"/>
        <v>541.66666666666754</v>
      </c>
      <c r="G43" s="24">
        <f t="shared" si="3"/>
        <v>166.66666666666666</v>
      </c>
      <c r="H43" s="24">
        <f t="shared" si="4"/>
        <v>708.33333333333417</v>
      </c>
      <c r="I43" s="24">
        <f t="shared" si="5"/>
        <v>54000.000000000087</v>
      </c>
      <c r="J43" s="8">
        <f t="shared" si="9"/>
        <v>59284.794795817361</v>
      </c>
      <c r="K43" s="7">
        <f t="shared" si="1"/>
        <v>592.84794795817368</v>
      </c>
      <c r="L43" s="8">
        <f t="shared" si="7"/>
        <v>24.319610197128895</v>
      </c>
      <c r="M43" s="8">
        <f t="shared" si="2"/>
        <v>617.16755815530257</v>
      </c>
      <c r="N43" s="8">
        <f t="shared" si="8"/>
        <v>59260.475185620235</v>
      </c>
    </row>
    <row r="44" spans="4:14" x14ac:dyDescent="0.35">
      <c r="D44" s="13">
        <v>37</v>
      </c>
      <c r="E44" s="24">
        <f t="shared" si="6"/>
        <v>54000.000000000087</v>
      </c>
      <c r="F44" s="24">
        <f t="shared" si="0"/>
        <v>540.00000000000091</v>
      </c>
      <c r="G44" s="24">
        <f t="shared" si="3"/>
        <v>166.66666666666666</v>
      </c>
      <c r="H44" s="24">
        <f t="shared" si="4"/>
        <v>706.66666666666754</v>
      </c>
      <c r="I44" s="24">
        <f t="shared" si="5"/>
        <v>53833.333333333423</v>
      </c>
      <c r="J44" s="8">
        <f t="shared" si="9"/>
        <v>59260.475185620235</v>
      </c>
      <c r="K44" s="7">
        <f t="shared" si="1"/>
        <v>592.60475185620237</v>
      </c>
      <c r="L44" s="8">
        <f t="shared" si="7"/>
        <v>24.562806299100203</v>
      </c>
      <c r="M44" s="8">
        <f t="shared" si="2"/>
        <v>617.16755815530257</v>
      </c>
      <c r="N44" s="8">
        <f t="shared" si="8"/>
        <v>59235.912379321133</v>
      </c>
    </row>
    <row r="45" spans="4:14" x14ac:dyDescent="0.35">
      <c r="D45" s="13">
        <v>38</v>
      </c>
      <c r="E45" s="24">
        <f t="shared" si="6"/>
        <v>53833.333333333423</v>
      </c>
      <c r="F45" s="24">
        <f t="shared" si="0"/>
        <v>538.33333333333428</v>
      </c>
      <c r="G45" s="24">
        <f t="shared" si="3"/>
        <v>166.66666666666666</v>
      </c>
      <c r="H45" s="24">
        <f t="shared" si="4"/>
        <v>705.00000000000091</v>
      </c>
      <c r="I45" s="24">
        <f t="shared" si="5"/>
        <v>53666.666666666759</v>
      </c>
      <c r="J45" s="8">
        <f t="shared" si="9"/>
        <v>59235.912379321133</v>
      </c>
      <c r="K45" s="7">
        <f t="shared" si="1"/>
        <v>592.35912379321132</v>
      </c>
      <c r="L45" s="8">
        <f t="shared" si="7"/>
        <v>24.808434362091248</v>
      </c>
      <c r="M45" s="8">
        <f t="shared" si="2"/>
        <v>617.16755815530257</v>
      </c>
      <c r="N45" s="8">
        <f t="shared" si="8"/>
        <v>59211.103944959039</v>
      </c>
    </row>
    <row r="46" spans="4:14" x14ac:dyDescent="0.35">
      <c r="D46" s="13">
        <v>39</v>
      </c>
      <c r="E46" s="24">
        <f t="shared" si="6"/>
        <v>53666.666666666759</v>
      </c>
      <c r="F46" s="24">
        <f t="shared" si="0"/>
        <v>536.66666666666765</v>
      </c>
      <c r="G46" s="24">
        <f t="shared" si="3"/>
        <v>166.66666666666666</v>
      </c>
      <c r="H46" s="24">
        <f t="shared" si="4"/>
        <v>703.33333333333428</v>
      </c>
      <c r="I46" s="24">
        <f t="shared" si="5"/>
        <v>53500.000000000095</v>
      </c>
      <c r="J46" s="8">
        <f t="shared" si="9"/>
        <v>59211.103944959039</v>
      </c>
      <c r="K46" s="7">
        <f t="shared" si="1"/>
        <v>592.11103944959041</v>
      </c>
      <c r="L46" s="8">
        <f t="shared" si="7"/>
        <v>25.056518705712165</v>
      </c>
      <c r="M46" s="8">
        <f t="shared" si="2"/>
        <v>617.16755815530257</v>
      </c>
      <c r="N46" s="8">
        <f t="shared" si="8"/>
        <v>59186.047426253324</v>
      </c>
    </row>
    <row r="47" spans="4:14" x14ac:dyDescent="0.35">
      <c r="D47" s="13">
        <v>40</v>
      </c>
      <c r="E47" s="24">
        <f t="shared" si="6"/>
        <v>53500.000000000095</v>
      </c>
      <c r="F47" s="24">
        <f t="shared" si="0"/>
        <v>535.00000000000091</v>
      </c>
      <c r="G47" s="24">
        <f t="shared" si="3"/>
        <v>166.66666666666666</v>
      </c>
      <c r="H47" s="24">
        <f t="shared" si="4"/>
        <v>701.66666666666754</v>
      </c>
      <c r="I47" s="24">
        <f t="shared" si="5"/>
        <v>53333.33333333343</v>
      </c>
      <c r="J47" s="8">
        <f t="shared" si="9"/>
        <v>59186.047426253324</v>
      </c>
      <c r="K47" s="7">
        <f t="shared" si="1"/>
        <v>591.86047426253322</v>
      </c>
      <c r="L47" s="8">
        <f t="shared" si="7"/>
        <v>25.307083892769356</v>
      </c>
      <c r="M47" s="8">
        <f t="shared" si="2"/>
        <v>617.16755815530257</v>
      </c>
      <c r="N47" s="8">
        <f t="shared" si="8"/>
        <v>59160.740342360557</v>
      </c>
    </row>
    <row r="48" spans="4:14" x14ac:dyDescent="0.35">
      <c r="D48" s="13">
        <v>41</v>
      </c>
      <c r="E48" s="24">
        <f t="shared" si="6"/>
        <v>53333.33333333343</v>
      </c>
      <c r="F48" s="24">
        <f t="shared" si="0"/>
        <v>533.33333333333428</v>
      </c>
      <c r="G48" s="24">
        <f t="shared" si="3"/>
        <v>166.66666666666666</v>
      </c>
      <c r="H48" s="24">
        <f t="shared" si="4"/>
        <v>700.00000000000091</v>
      </c>
      <c r="I48" s="24">
        <f t="shared" si="5"/>
        <v>53166.666666666766</v>
      </c>
      <c r="J48" s="8">
        <f t="shared" si="9"/>
        <v>59160.740342360557</v>
      </c>
      <c r="K48" s="7">
        <f t="shared" si="1"/>
        <v>591.60740342360555</v>
      </c>
      <c r="L48" s="8">
        <f t="shared" si="7"/>
        <v>25.560154731697025</v>
      </c>
      <c r="M48" s="8">
        <f t="shared" si="2"/>
        <v>617.16755815530257</v>
      </c>
      <c r="N48" s="8">
        <f t="shared" si="8"/>
        <v>59135.180187628859</v>
      </c>
    </row>
    <row r="49" spans="4:14" x14ac:dyDescent="0.35">
      <c r="D49" s="13">
        <v>42</v>
      </c>
      <c r="E49" s="24">
        <f t="shared" si="6"/>
        <v>53166.666666666766</v>
      </c>
      <c r="F49" s="24">
        <f t="shared" si="0"/>
        <v>531.66666666666765</v>
      </c>
      <c r="G49" s="24">
        <f t="shared" si="3"/>
        <v>166.66666666666666</v>
      </c>
      <c r="H49" s="24">
        <f t="shared" si="4"/>
        <v>698.33333333333428</v>
      </c>
      <c r="I49" s="24">
        <f t="shared" si="5"/>
        <v>53000.000000000102</v>
      </c>
      <c r="J49" s="8">
        <f t="shared" si="9"/>
        <v>59135.180187628859</v>
      </c>
      <c r="K49" s="7">
        <f t="shared" si="1"/>
        <v>591.35180187628862</v>
      </c>
      <c r="L49" s="8">
        <f t="shared" si="7"/>
        <v>25.815756279013954</v>
      </c>
      <c r="M49" s="8">
        <f t="shared" si="2"/>
        <v>617.16755815530257</v>
      </c>
      <c r="N49" s="8">
        <f t="shared" si="8"/>
        <v>59109.364431349844</v>
      </c>
    </row>
    <row r="50" spans="4:14" x14ac:dyDescent="0.35">
      <c r="D50" s="13">
        <v>43</v>
      </c>
      <c r="E50" s="24">
        <f t="shared" si="6"/>
        <v>53000.000000000102</v>
      </c>
      <c r="F50" s="24">
        <f t="shared" si="0"/>
        <v>530.00000000000102</v>
      </c>
      <c r="G50" s="24">
        <f t="shared" si="3"/>
        <v>166.66666666666666</v>
      </c>
      <c r="H50" s="24">
        <f t="shared" si="4"/>
        <v>696.66666666666765</v>
      </c>
      <c r="I50" s="24">
        <f t="shared" si="5"/>
        <v>52833.333333333438</v>
      </c>
      <c r="J50" s="8">
        <f t="shared" si="9"/>
        <v>59109.364431349844</v>
      </c>
      <c r="K50" s="7">
        <f t="shared" si="1"/>
        <v>591.09364431349843</v>
      </c>
      <c r="L50" s="8">
        <f t="shared" si="7"/>
        <v>26.073913841804142</v>
      </c>
      <c r="M50" s="8">
        <f t="shared" si="2"/>
        <v>617.16755815530257</v>
      </c>
      <c r="N50" s="8">
        <f t="shared" si="8"/>
        <v>59083.290517508038</v>
      </c>
    </row>
    <row r="51" spans="4:14" x14ac:dyDescent="0.35">
      <c r="D51" s="13">
        <v>44</v>
      </c>
      <c r="E51" s="24">
        <f t="shared" si="6"/>
        <v>52833.333333333438</v>
      </c>
      <c r="F51" s="24">
        <f t="shared" si="0"/>
        <v>528.33333333333439</v>
      </c>
      <c r="G51" s="24">
        <f t="shared" si="3"/>
        <v>166.66666666666666</v>
      </c>
      <c r="H51" s="24">
        <f t="shared" si="4"/>
        <v>695.00000000000102</v>
      </c>
      <c r="I51" s="24">
        <f t="shared" si="5"/>
        <v>52666.666666666773</v>
      </c>
      <c r="J51" s="8">
        <f t="shared" si="9"/>
        <v>59083.290517508038</v>
      </c>
      <c r="K51" s="7">
        <f t="shared" si="1"/>
        <v>590.83290517508044</v>
      </c>
      <c r="L51" s="8">
        <f t="shared" si="7"/>
        <v>26.334652980222131</v>
      </c>
      <c r="M51" s="8">
        <f t="shared" si="2"/>
        <v>617.16755815530257</v>
      </c>
      <c r="N51" s="8">
        <f t="shared" si="8"/>
        <v>59056.955864527816</v>
      </c>
    </row>
    <row r="52" spans="4:14" x14ac:dyDescent="0.35">
      <c r="D52" s="13">
        <v>45</v>
      </c>
      <c r="E52" s="24">
        <f t="shared" si="6"/>
        <v>52666.666666666773</v>
      </c>
      <c r="F52" s="24">
        <f t="shared" si="0"/>
        <v>526.66666666666777</v>
      </c>
      <c r="G52" s="24">
        <f t="shared" si="3"/>
        <v>166.66666666666666</v>
      </c>
      <c r="H52" s="24">
        <f t="shared" si="4"/>
        <v>693.33333333333439</v>
      </c>
      <c r="I52" s="24">
        <f t="shared" si="5"/>
        <v>52500.000000000109</v>
      </c>
      <c r="J52" s="8">
        <f t="shared" si="9"/>
        <v>59056.955864527816</v>
      </c>
      <c r="K52" s="7">
        <f t="shared" si="1"/>
        <v>590.56955864527822</v>
      </c>
      <c r="L52" s="8">
        <f t="shared" si="7"/>
        <v>26.597999510024351</v>
      </c>
      <c r="M52" s="8">
        <f t="shared" si="2"/>
        <v>617.16755815530257</v>
      </c>
      <c r="N52" s="8">
        <f t="shared" si="8"/>
        <v>59030.357865017788</v>
      </c>
    </row>
    <row r="53" spans="4:14" x14ac:dyDescent="0.35">
      <c r="D53" s="13">
        <v>46</v>
      </c>
      <c r="E53" s="24">
        <f t="shared" si="6"/>
        <v>52500.000000000109</v>
      </c>
      <c r="F53" s="24">
        <f t="shared" si="0"/>
        <v>525.00000000000114</v>
      </c>
      <c r="G53" s="24">
        <f t="shared" si="3"/>
        <v>166.66666666666666</v>
      </c>
      <c r="H53" s="24">
        <f t="shared" si="4"/>
        <v>691.66666666666777</v>
      </c>
      <c r="I53" s="24">
        <f t="shared" si="5"/>
        <v>52333.333333333445</v>
      </c>
      <c r="J53" s="8">
        <f t="shared" si="9"/>
        <v>59030.357865017788</v>
      </c>
      <c r="K53" s="7">
        <f t="shared" si="1"/>
        <v>590.30357865017788</v>
      </c>
      <c r="L53" s="8">
        <f t="shared" si="7"/>
        <v>26.863979505124689</v>
      </c>
      <c r="M53" s="8">
        <f t="shared" si="2"/>
        <v>617.16755815530257</v>
      </c>
      <c r="N53" s="8">
        <f t="shared" si="8"/>
        <v>59003.49388551266</v>
      </c>
    </row>
    <row r="54" spans="4:14" x14ac:dyDescent="0.35">
      <c r="D54" s="13">
        <v>47</v>
      </c>
      <c r="E54" s="24">
        <f t="shared" si="6"/>
        <v>52333.333333333445</v>
      </c>
      <c r="F54" s="24">
        <f t="shared" si="0"/>
        <v>523.33333333333451</v>
      </c>
      <c r="G54" s="24">
        <f t="shared" si="3"/>
        <v>166.66666666666666</v>
      </c>
      <c r="H54" s="24">
        <f t="shared" si="4"/>
        <v>690.00000000000114</v>
      </c>
      <c r="I54" s="24">
        <f t="shared" si="5"/>
        <v>52166.666666666781</v>
      </c>
      <c r="J54" s="8">
        <f t="shared" si="9"/>
        <v>59003.49388551266</v>
      </c>
      <c r="K54" s="7">
        <f t="shared" si="1"/>
        <v>590.0349388551266</v>
      </c>
      <c r="L54" s="8">
        <f t="shared" si="7"/>
        <v>27.132619300175975</v>
      </c>
      <c r="M54" s="8">
        <f t="shared" si="2"/>
        <v>617.16755815530257</v>
      </c>
      <c r="N54" s="8">
        <f t="shared" si="8"/>
        <v>58976.361266212487</v>
      </c>
    </row>
    <row r="55" spans="4:14" x14ac:dyDescent="0.35">
      <c r="D55" s="13">
        <v>48</v>
      </c>
      <c r="E55" s="24">
        <f t="shared" si="6"/>
        <v>52166.666666666781</v>
      </c>
      <c r="F55" s="24">
        <f t="shared" si="0"/>
        <v>521.66666666666777</v>
      </c>
      <c r="G55" s="24">
        <f t="shared" si="3"/>
        <v>166.66666666666666</v>
      </c>
      <c r="H55" s="24">
        <f t="shared" si="4"/>
        <v>688.33333333333439</v>
      </c>
      <c r="I55" s="24">
        <f t="shared" si="5"/>
        <v>52000.000000000116</v>
      </c>
      <c r="J55" s="8">
        <f t="shared" si="9"/>
        <v>58976.361266212487</v>
      </c>
      <c r="K55" s="7">
        <f t="shared" si="1"/>
        <v>589.76361266212484</v>
      </c>
      <c r="L55" s="8">
        <f t="shared" si="7"/>
        <v>27.40394549317773</v>
      </c>
      <c r="M55" s="8">
        <f t="shared" si="2"/>
        <v>617.16755815530257</v>
      </c>
      <c r="N55" s="8">
        <f t="shared" si="8"/>
        <v>58948.95732071931</v>
      </c>
    </row>
    <row r="56" spans="4:14" x14ac:dyDescent="0.35">
      <c r="D56" s="13">
        <v>49</v>
      </c>
      <c r="E56" s="24">
        <f t="shared" si="6"/>
        <v>52000.000000000116</v>
      </c>
      <c r="F56" s="24">
        <f t="shared" si="0"/>
        <v>520.00000000000114</v>
      </c>
      <c r="G56" s="24">
        <f t="shared" si="3"/>
        <v>166.66666666666666</v>
      </c>
      <c r="H56" s="24">
        <f t="shared" si="4"/>
        <v>686.66666666666777</v>
      </c>
      <c r="I56" s="24">
        <f t="shared" si="5"/>
        <v>51833.333333333452</v>
      </c>
      <c r="J56" s="8">
        <f t="shared" si="9"/>
        <v>58948.95732071931</v>
      </c>
      <c r="K56" s="7">
        <f t="shared" si="1"/>
        <v>589.48957320719308</v>
      </c>
      <c r="L56" s="8">
        <f t="shared" si="7"/>
        <v>27.677984948109497</v>
      </c>
      <c r="M56" s="8">
        <f t="shared" si="2"/>
        <v>617.16755815530257</v>
      </c>
      <c r="N56" s="8">
        <f t="shared" si="8"/>
        <v>58921.2793357712</v>
      </c>
    </row>
    <row r="57" spans="4:14" x14ac:dyDescent="0.35">
      <c r="D57" s="13">
        <v>50</v>
      </c>
      <c r="E57" s="24">
        <f t="shared" si="6"/>
        <v>51833.333333333452</v>
      </c>
      <c r="F57" s="24">
        <f t="shared" si="0"/>
        <v>518.33333333333451</v>
      </c>
      <c r="G57" s="24">
        <f t="shared" si="3"/>
        <v>166.66666666666666</v>
      </c>
      <c r="H57" s="24">
        <f t="shared" si="4"/>
        <v>685.00000000000114</v>
      </c>
      <c r="I57" s="24">
        <f t="shared" si="5"/>
        <v>51666.666666666788</v>
      </c>
      <c r="J57" s="8">
        <f t="shared" si="9"/>
        <v>58921.2793357712</v>
      </c>
      <c r="K57" s="7">
        <f t="shared" si="1"/>
        <v>589.21279335771203</v>
      </c>
      <c r="L57" s="8">
        <f t="shared" si="7"/>
        <v>27.954764797590542</v>
      </c>
      <c r="M57" s="8">
        <f t="shared" si="2"/>
        <v>617.16755815530257</v>
      </c>
      <c r="N57" s="8">
        <f t="shared" si="8"/>
        <v>58893.324570973607</v>
      </c>
    </row>
    <row r="58" spans="4:14" x14ac:dyDescent="0.35">
      <c r="D58" s="13">
        <v>51</v>
      </c>
      <c r="E58" s="24">
        <f t="shared" si="6"/>
        <v>51666.666666666788</v>
      </c>
      <c r="F58" s="24">
        <f t="shared" si="0"/>
        <v>516.66666666666788</v>
      </c>
      <c r="G58" s="24">
        <f t="shared" si="3"/>
        <v>166.66666666666666</v>
      </c>
      <c r="H58" s="24">
        <f t="shared" si="4"/>
        <v>683.33333333333451</v>
      </c>
      <c r="I58" s="24">
        <f t="shared" si="5"/>
        <v>51500.000000000124</v>
      </c>
      <c r="J58" s="8">
        <f t="shared" si="9"/>
        <v>58893.324570973607</v>
      </c>
      <c r="K58" s="7">
        <f t="shared" si="1"/>
        <v>588.93324570973607</v>
      </c>
      <c r="L58" s="8">
        <f t="shared" si="7"/>
        <v>28.234312445566502</v>
      </c>
      <c r="M58" s="8">
        <f t="shared" si="2"/>
        <v>617.16755815530257</v>
      </c>
      <c r="N58" s="8">
        <f t="shared" si="8"/>
        <v>58865.090258528042</v>
      </c>
    </row>
    <row r="59" spans="4:14" x14ac:dyDescent="0.35">
      <c r="D59" s="13">
        <v>52</v>
      </c>
      <c r="E59" s="24">
        <f t="shared" si="6"/>
        <v>51500.000000000124</v>
      </c>
      <c r="F59" s="24">
        <f t="shared" si="0"/>
        <v>515.00000000000125</v>
      </c>
      <c r="G59" s="24">
        <f t="shared" si="3"/>
        <v>166.66666666666666</v>
      </c>
      <c r="H59" s="24">
        <f t="shared" si="4"/>
        <v>681.66666666666788</v>
      </c>
      <c r="I59" s="24">
        <f t="shared" si="5"/>
        <v>51333.333333333459</v>
      </c>
      <c r="J59" s="8">
        <f t="shared" si="9"/>
        <v>58865.090258528042</v>
      </c>
      <c r="K59" s="7">
        <f t="shared" si="1"/>
        <v>588.65090258528039</v>
      </c>
      <c r="L59" s="8">
        <f t="shared" si="7"/>
        <v>28.516655570022181</v>
      </c>
      <c r="M59" s="8">
        <f t="shared" si="2"/>
        <v>617.16755815530257</v>
      </c>
      <c r="N59" s="8">
        <f t="shared" si="8"/>
        <v>58836.573602958022</v>
      </c>
    </row>
    <row r="60" spans="4:14" x14ac:dyDescent="0.35">
      <c r="D60" s="13">
        <v>53</v>
      </c>
      <c r="E60" s="24">
        <f t="shared" si="6"/>
        <v>51333.333333333459</v>
      </c>
      <c r="F60" s="24">
        <f t="shared" si="0"/>
        <v>513.33333333333462</v>
      </c>
      <c r="G60" s="24">
        <f t="shared" si="3"/>
        <v>166.66666666666666</v>
      </c>
      <c r="H60" s="24">
        <f t="shared" si="4"/>
        <v>680.00000000000125</v>
      </c>
      <c r="I60" s="24">
        <f t="shared" si="5"/>
        <v>51166.666666666795</v>
      </c>
      <c r="J60" s="8">
        <f t="shared" si="9"/>
        <v>58836.573602958022</v>
      </c>
      <c r="K60" s="7">
        <f t="shared" si="1"/>
        <v>588.36573602958026</v>
      </c>
      <c r="L60" s="8">
        <f t="shared" si="7"/>
        <v>28.80182212572231</v>
      </c>
      <c r="M60" s="8">
        <f t="shared" si="2"/>
        <v>617.16755815530257</v>
      </c>
      <c r="N60" s="8">
        <f t="shared" si="8"/>
        <v>58807.7717808323</v>
      </c>
    </row>
    <row r="61" spans="4:14" x14ac:dyDescent="0.35">
      <c r="D61" s="13">
        <v>54</v>
      </c>
      <c r="E61" s="24">
        <f t="shared" si="6"/>
        <v>51166.666666666795</v>
      </c>
      <c r="F61" s="24">
        <f t="shared" si="0"/>
        <v>511.66666666666794</v>
      </c>
      <c r="G61" s="24">
        <f t="shared" si="3"/>
        <v>166.66666666666666</v>
      </c>
      <c r="H61" s="24">
        <f t="shared" si="4"/>
        <v>678.33333333333462</v>
      </c>
      <c r="I61" s="24">
        <f t="shared" si="5"/>
        <v>51000.000000000131</v>
      </c>
      <c r="J61" s="8">
        <f t="shared" si="9"/>
        <v>58807.7717808323</v>
      </c>
      <c r="K61" s="7">
        <f t="shared" si="1"/>
        <v>588.07771780832297</v>
      </c>
      <c r="L61" s="8">
        <f t="shared" si="7"/>
        <v>29.089840346979599</v>
      </c>
      <c r="M61" s="8">
        <f t="shared" si="2"/>
        <v>617.16755815530257</v>
      </c>
      <c r="N61" s="8">
        <f t="shared" si="8"/>
        <v>58778.681940485323</v>
      </c>
    </row>
    <row r="62" spans="4:14" x14ac:dyDescent="0.35">
      <c r="D62" s="13">
        <v>55</v>
      </c>
      <c r="E62" s="24">
        <f t="shared" si="6"/>
        <v>51000.000000000131</v>
      </c>
      <c r="F62" s="24">
        <f t="shared" si="0"/>
        <v>510.00000000000131</v>
      </c>
      <c r="G62" s="24">
        <f t="shared" si="3"/>
        <v>166.66666666666666</v>
      </c>
      <c r="H62" s="24">
        <f t="shared" si="4"/>
        <v>676.66666666666799</v>
      </c>
      <c r="I62" s="24">
        <f t="shared" si="5"/>
        <v>50833.333333333467</v>
      </c>
      <c r="J62" s="8">
        <f t="shared" si="9"/>
        <v>58778.681940485323</v>
      </c>
      <c r="K62" s="7">
        <f t="shared" si="1"/>
        <v>587.78681940485319</v>
      </c>
      <c r="L62" s="8">
        <f t="shared" si="7"/>
        <v>29.380738750449382</v>
      </c>
      <c r="M62" s="8">
        <f t="shared" si="2"/>
        <v>617.16755815530257</v>
      </c>
      <c r="N62" s="8">
        <f t="shared" si="8"/>
        <v>58749.301201734874</v>
      </c>
    </row>
    <row r="63" spans="4:14" x14ac:dyDescent="0.35">
      <c r="D63" s="13">
        <v>56</v>
      </c>
      <c r="E63" s="24">
        <f t="shared" si="6"/>
        <v>50833.333333333467</v>
      </c>
      <c r="F63" s="24">
        <f t="shared" si="0"/>
        <v>508.33333333333468</v>
      </c>
      <c r="G63" s="24">
        <f t="shared" si="3"/>
        <v>166.66666666666666</v>
      </c>
      <c r="H63" s="24">
        <f t="shared" si="4"/>
        <v>675.00000000000136</v>
      </c>
      <c r="I63" s="24">
        <f t="shared" si="5"/>
        <v>50666.666666666802</v>
      </c>
      <c r="J63" s="8">
        <f t="shared" si="9"/>
        <v>58749.301201734874</v>
      </c>
      <c r="K63" s="7">
        <f t="shared" si="1"/>
        <v>587.49301201734875</v>
      </c>
      <c r="L63" s="8">
        <f t="shared" si="7"/>
        <v>29.674546137953826</v>
      </c>
      <c r="M63" s="8">
        <f t="shared" si="2"/>
        <v>617.16755815530257</v>
      </c>
      <c r="N63" s="8">
        <f t="shared" si="8"/>
        <v>58719.62665559692</v>
      </c>
    </row>
    <row r="64" spans="4:14" x14ac:dyDescent="0.35">
      <c r="D64" s="13">
        <v>57</v>
      </c>
      <c r="E64" s="24">
        <f t="shared" si="6"/>
        <v>50666.666666666802</v>
      </c>
      <c r="F64" s="24">
        <f t="shared" si="0"/>
        <v>506.66666666666805</v>
      </c>
      <c r="G64" s="24">
        <f t="shared" si="3"/>
        <v>166.66666666666666</v>
      </c>
      <c r="H64" s="24">
        <f t="shared" si="4"/>
        <v>673.33333333333474</v>
      </c>
      <c r="I64" s="24">
        <f t="shared" si="5"/>
        <v>50500.000000000138</v>
      </c>
      <c r="J64" s="8">
        <f t="shared" si="9"/>
        <v>58719.62665559692</v>
      </c>
      <c r="K64" s="7">
        <f t="shared" si="1"/>
        <v>587.19626655596926</v>
      </c>
      <c r="L64" s="8">
        <f t="shared" si="7"/>
        <v>29.971291599333313</v>
      </c>
      <c r="M64" s="8">
        <f t="shared" si="2"/>
        <v>617.16755815530257</v>
      </c>
      <c r="N64" s="8">
        <f t="shared" si="8"/>
        <v>58689.655363997583</v>
      </c>
    </row>
    <row r="65" spans="4:14" x14ac:dyDescent="0.35">
      <c r="D65" s="13">
        <v>58</v>
      </c>
      <c r="E65" s="24">
        <f t="shared" si="6"/>
        <v>50500.000000000138</v>
      </c>
      <c r="F65" s="24">
        <f t="shared" si="0"/>
        <v>505.00000000000142</v>
      </c>
      <c r="G65" s="24">
        <f t="shared" si="3"/>
        <v>166.66666666666666</v>
      </c>
      <c r="H65" s="24">
        <f t="shared" si="4"/>
        <v>671.66666666666811</v>
      </c>
      <c r="I65" s="24">
        <f t="shared" si="5"/>
        <v>50333.333333333474</v>
      </c>
      <c r="J65" s="8">
        <f t="shared" si="9"/>
        <v>58689.655363997583</v>
      </c>
      <c r="K65" s="7">
        <f t="shared" si="1"/>
        <v>586.89655363997588</v>
      </c>
      <c r="L65" s="8">
        <f t="shared" si="7"/>
        <v>30.271004515326695</v>
      </c>
      <c r="M65" s="8">
        <f t="shared" si="2"/>
        <v>617.16755815530257</v>
      </c>
      <c r="N65" s="8">
        <f t="shared" si="8"/>
        <v>58659.384359482254</v>
      </c>
    </row>
    <row r="66" spans="4:14" x14ac:dyDescent="0.35">
      <c r="D66" s="13">
        <v>59</v>
      </c>
      <c r="E66" s="24">
        <f t="shared" si="6"/>
        <v>50333.333333333474</v>
      </c>
      <c r="F66" s="24">
        <f t="shared" si="0"/>
        <v>503.33333333333474</v>
      </c>
      <c r="G66" s="24">
        <f t="shared" si="3"/>
        <v>166.66666666666666</v>
      </c>
      <c r="H66" s="24">
        <f t="shared" si="4"/>
        <v>670.00000000000136</v>
      </c>
      <c r="I66" s="24">
        <f t="shared" si="5"/>
        <v>50166.66666666681</v>
      </c>
      <c r="J66" s="8">
        <f t="shared" si="9"/>
        <v>58659.384359482254</v>
      </c>
      <c r="K66" s="7">
        <f t="shared" si="1"/>
        <v>586.5938435948226</v>
      </c>
      <c r="L66" s="8">
        <f t="shared" si="7"/>
        <v>30.573714560479971</v>
      </c>
      <c r="M66" s="8">
        <f t="shared" si="2"/>
        <v>617.16755815530257</v>
      </c>
      <c r="N66" s="8">
        <f t="shared" si="8"/>
        <v>58628.810644921774</v>
      </c>
    </row>
    <row r="67" spans="4:14" x14ac:dyDescent="0.35">
      <c r="D67" s="13">
        <v>60</v>
      </c>
      <c r="E67" s="24">
        <f t="shared" si="6"/>
        <v>50166.66666666681</v>
      </c>
      <c r="F67" s="24">
        <f t="shared" si="0"/>
        <v>501.66666666666811</v>
      </c>
      <c r="G67" s="24">
        <f t="shared" si="3"/>
        <v>166.66666666666666</v>
      </c>
      <c r="H67" s="24">
        <f t="shared" si="4"/>
        <v>668.33333333333474</v>
      </c>
      <c r="I67" s="24">
        <f t="shared" si="5"/>
        <v>50000.000000000146</v>
      </c>
      <c r="J67" s="8">
        <f t="shared" si="9"/>
        <v>58628.810644921774</v>
      </c>
      <c r="K67" s="7">
        <f t="shared" si="1"/>
        <v>586.28810644921771</v>
      </c>
      <c r="L67" s="8">
        <f t="shared" si="7"/>
        <v>30.879451706084865</v>
      </c>
      <c r="M67" s="8">
        <f t="shared" si="2"/>
        <v>617.16755815530257</v>
      </c>
      <c r="N67" s="8">
        <f t="shared" si="8"/>
        <v>58597.931193215692</v>
      </c>
    </row>
    <row r="68" spans="4:14" x14ac:dyDescent="0.35">
      <c r="D68" s="13">
        <v>61</v>
      </c>
      <c r="E68" s="24">
        <f t="shared" si="6"/>
        <v>50000.000000000146</v>
      </c>
      <c r="F68" s="24">
        <f t="shared" si="0"/>
        <v>500.00000000000148</v>
      </c>
      <c r="G68" s="24">
        <f t="shared" si="3"/>
        <v>166.66666666666666</v>
      </c>
      <c r="H68" s="24">
        <f t="shared" si="4"/>
        <v>666.66666666666811</v>
      </c>
      <c r="I68" s="24">
        <f t="shared" si="5"/>
        <v>49833.333333333481</v>
      </c>
      <c r="J68" s="8">
        <f t="shared" si="9"/>
        <v>58597.931193215692</v>
      </c>
      <c r="K68" s="7">
        <f t="shared" si="1"/>
        <v>585.97931193215697</v>
      </c>
      <c r="L68" s="8">
        <f t="shared" si="7"/>
        <v>31.188246223145597</v>
      </c>
      <c r="M68" s="8">
        <f t="shared" si="2"/>
        <v>617.16755815530257</v>
      </c>
      <c r="N68" s="8">
        <f t="shared" si="8"/>
        <v>58566.742946992548</v>
      </c>
    </row>
    <row r="69" spans="4:14" x14ac:dyDescent="0.35">
      <c r="D69" s="13">
        <v>62</v>
      </c>
      <c r="E69" s="24">
        <f t="shared" si="6"/>
        <v>49833.333333333481</v>
      </c>
      <c r="F69" s="24">
        <f t="shared" si="0"/>
        <v>498.33333333333485</v>
      </c>
      <c r="G69" s="24">
        <f t="shared" si="3"/>
        <v>166.66666666666666</v>
      </c>
      <c r="H69" s="24">
        <f t="shared" si="4"/>
        <v>665.00000000000148</v>
      </c>
      <c r="I69" s="24">
        <f t="shared" si="5"/>
        <v>49666.666666666817</v>
      </c>
      <c r="J69" s="8">
        <f t="shared" si="9"/>
        <v>58566.742946992548</v>
      </c>
      <c r="K69" s="7">
        <f t="shared" si="1"/>
        <v>585.66742946992554</v>
      </c>
      <c r="L69" s="8">
        <f t="shared" si="7"/>
        <v>31.500128685377035</v>
      </c>
      <c r="M69" s="8">
        <f t="shared" si="2"/>
        <v>617.16755815530257</v>
      </c>
      <c r="N69" s="8">
        <f t="shared" si="8"/>
        <v>58535.242818307168</v>
      </c>
    </row>
    <row r="70" spans="4:14" x14ac:dyDescent="0.35">
      <c r="D70" s="13">
        <v>63</v>
      </c>
      <c r="E70" s="24">
        <f t="shared" si="6"/>
        <v>49666.666666666817</v>
      </c>
      <c r="F70" s="24">
        <f t="shared" si="0"/>
        <v>496.66666666666816</v>
      </c>
      <c r="G70" s="24">
        <f t="shared" si="3"/>
        <v>166.66666666666666</v>
      </c>
      <c r="H70" s="24">
        <f t="shared" si="4"/>
        <v>663.33333333333485</v>
      </c>
      <c r="I70" s="24">
        <f t="shared" si="5"/>
        <v>49500.000000000153</v>
      </c>
      <c r="J70" s="8">
        <f t="shared" si="9"/>
        <v>58535.242818307168</v>
      </c>
      <c r="K70" s="7">
        <f t="shared" si="1"/>
        <v>585.35242818307165</v>
      </c>
      <c r="L70" s="8">
        <f t="shared" si="7"/>
        <v>31.81512997223092</v>
      </c>
      <c r="M70" s="8">
        <f t="shared" si="2"/>
        <v>617.16755815530257</v>
      </c>
      <c r="N70" s="8">
        <f t="shared" si="8"/>
        <v>58503.427688334938</v>
      </c>
    </row>
    <row r="71" spans="4:14" x14ac:dyDescent="0.35">
      <c r="D71" s="13">
        <v>64</v>
      </c>
      <c r="E71" s="24">
        <f t="shared" si="6"/>
        <v>49500.000000000153</v>
      </c>
      <c r="F71" s="24">
        <f t="shared" si="0"/>
        <v>495.00000000000153</v>
      </c>
      <c r="G71" s="24">
        <f t="shared" si="3"/>
        <v>166.66666666666666</v>
      </c>
      <c r="H71" s="24">
        <f t="shared" si="4"/>
        <v>661.66666666666822</v>
      </c>
      <c r="I71" s="24">
        <f t="shared" si="5"/>
        <v>49333.333333333489</v>
      </c>
      <c r="J71" s="8">
        <f t="shared" si="9"/>
        <v>58503.427688334938</v>
      </c>
      <c r="K71" s="7">
        <f t="shared" si="1"/>
        <v>585.03427688334943</v>
      </c>
      <c r="L71" s="8">
        <f t="shared" si="7"/>
        <v>32.133281271953138</v>
      </c>
      <c r="M71" s="8">
        <f t="shared" si="2"/>
        <v>617.16755815530257</v>
      </c>
      <c r="N71" s="8">
        <f t="shared" si="8"/>
        <v>58471.294407062982</v>
      </c>
    </row>
    <row r="72" spans="4:14" x14ac:dyDescent="0.35">
      <c r="D72" s="13">
        <v>65</v>
      </c>
      <c r="E72" s="24">
        <f t="shared" si="6"/>
        <v>49333.333333333489</v>
      </c>
      <c r="F72" s="24">
        <f t="shared" ref="F72:F135" si="10">(annrate/12)*E72</f>
        <v>493.33333333333491</v>
      </c>
      <c r="G72" s="24">
        <f t="shared" si="3"/>
        <v>166.66666666666666</v>
      </c>
      <c r="H72" s="24">
        <f t="shared" si="4"/>
        <v>660.00000000000159</v>
      </c>
      <c r="I72" s="24">
        <f t="shared" si="5"/>
        <v>49166.666666666824</v>
      </c>
      <c r="J72" s="8">
        <f t="shared" si="9"/>
        <v>58471.294407062982</v>
      </c>
      <c r="K72" s="7">
        <f t="shared" ref="K72:K135" si="11">(annrate/12)*J72</f>
        <v>584.71294407062987</v>
      </c>
      <c r="L72" s="8">
        <f t="shared" si="7"/>
        <v>32.454614084672698</v>
      </c>
      <c r="M72" s="8">
        <f t="shared" ref="M72:M135" si="12">-PMT(annrate/12,360,60000,0,0)</f>
        <v>617.16755815530257</v>
      </c>
      <c r="N72" s="8">
        <f t="shared" si="8"/>
        <v>58438.83979297831</v>
      </c>
    </row>
    <row r="73" spans="4:14" x14ac:dyDescent="0.35">
      <c r="D73" s="13">
        <v>66</v>
      </c>
      <c r="E73" s="24">
        <f t="shared" si="6"/>
        <v>49166.666666666824</v>
      </c>
      <c r="F73" s="24">
        <f t="shared" si="10"/>
        <v>491.66666666666828</v>
      </c>
      <c r="G73" s="24">
        <f t="shared" ref="G73:G136" si="13">$B$5</f>
        <v>166.66666666666666</v>
      </c>
      <c r="H73" s="24">
        <f t="shared" ref="H73:H136" si="14">G73+F73</f>
        <v>658.33333333333496</v>
      </c>
      <c r="I73" s="24">
        <f t="shared" ref="I73:I136" si="15">E73-G73</f>
        <v>49000.00000000016</v>
      </c>
      <c r="J73" s="8">
        <f t="shared" si="9"/>
        <v>58438.83979297831</v>
      </c>
      <c r="K73" s="7">
        <f t="shared" si="11"/>
        <v>584.38839792978308</v>
      </c>
      <c r="L73" s="8">
        <f t="shared" si="7"/>
        <v>32.77916022551949</v>
      </c>
      <c r="M73" s="8">
        <f t="shared" si="12"/>
        <v>617.16755815530257</v>
      </c>
      <c r="N73" s="8">
        <f t="shared" si="8"/>
        <v>58406.060632752793</v>
      </c>
    </row>
    <row r="74" spans="4:14" x14ac:dyDescent="0.35">
      <c r="D74" s="13">
        <v>67</v>
      </c>
      <c r="E74" s="24">
        <f t="shared" ref="E74:E137" si="16">E73-$B$5</f>
        <v>49000.00000000016</v>
      </c>
      <c r="F74" s="24">
        <f t="shared" si="10"/>
        <v>490.00000000000159</v>
      </c>
      <c r="G74" s="24">
        <f t="shared" si="13"/>
        <v>166.66666666666666</v>
      </c>
      <c r="H74" s="24">
        <f t="shared" si="14"/>
        <v>656.66666666666822</v>
      </c>
      <c r="I74" s="24">
        <f t="shared" si="15"/>
        <v>48833.333333333496</v>
      </c>
      <c r="J74" s="8">
        <f t="shared" si="9"/>
        <v>58406.060632752793</v>
      </c>
      <c r="K74" s="7">
        <f t="shared" si="11"/>
        <v>584.06060632752792</v>
      </c>
      <c r="L74" s="8">
        <f t="shared" ref="L74:L137" si="17">M74-K74</f>
        <v>33.106951827774651</v>
      </c>
      <c r="M74" s="8">
        <f t="shared" si="12"/>
        <v>617.16755815530257</v>
      </c>
      <c r="N74" s="8">
        <f t="shared" ref="N74:N137" si="18">J74-L74</f>
        <v>58372.95368092502</v>
      </c>
    </row>
    <row r="75" spans="4:14" x14ac:dyDescent="0.35">
      <c r="D75" s="13">
        <v>68</v>
      </c>
      <c r="E75" s="24">
        <f t="shared" si="16"/>
        <v>48833.333333333496</v>
      </c>
      <c r="F75" s="24">
        <f t="shared" si="10"/>
        <v>488.33333333333496</v>
      </c>
      <c r="G75" s="24">
        <f t="shared" si="13"/>
        <v>166.66666666666666</v>
      </c>
      <c r="H75" s="24">
        <f t="shared" si="14"/>
        <v>655.00000000000159</v>
      </c>
      <c r="I75" s="24">
        <f t="shared" si="15"/>
        <v>48666.666666666832</v>
      </c>
      <c r="J75" s="8">
        <f t="shared" ref="J75:J138" si="19">N74</f>
        <v>58372.95368092502</v>
      </c>
      <c r="K75" s="7">
        <f t="shared" si="11"/>
        <v>583.72953680925025</v>
      </c>
      <c r="L75" s="8">
        <f t="shared" si="17"/>
        <v>33.438021346052324</v>
      </c>
      <c r="M75" s="8">
        <f t="shared" si="12"/>
        <v>617.16755815530257</v>
      </c>
      <c r="N75" s="8">
        <f t="shared" si="18"/>
        <v>58339.515659578967</v>
      </c>
    </row>
    <row r="76" spans="4:14" x14ac:dyDescent="0.35">
      <c r="D76" s="13">
        <v>69</v>
      </c>
      <c r="E76" s="24">
        <f t="shared" si="16"/>
        <v>48666.666666666832</v>
      </c>
      <c r="F76" s="24">
        <f t="shared" si="10"/>
        <v>486.66666666666833</v>
      </c>
      <c r="G76" s="24">
        <f t="shared" si="13"/>
        <v>166.66666666666666</v>
      </c>
      <c r="H76" s="24">
        <f t="shared" si="14"/>
        <v>653.33333333333496</v>
      </c>
      <c r="I76" s="24">
        <f t="shared" si="15"/>
        <v>48500.000000000167</v>
      </c>
      <c r="J76" s="8">
        <f t="shared" si="19"/>
        <v>58339.515659578967</v>
      </c>
      <c r="K76" s="7">
        <f t="shared" si="11"/>
        <v>583.39515659578967</v>
      </c>
      <c r="L76" s="8">
        <f t="shared" si="17"/>
        <v>33.7724015595129</v>
      </c>
      <c r="M76" s="8">
        <f t="shared" si="12"/>
        <v>617.16755815530257</v>
      </c>
      <c r="N76" s="8">
        <f t="shared" si="18"/>
        <v>58305.743258019451</v>
      </c>
    </row>
    <row r="77" spans="4:14" x14ac:dyDescent="0.35">
      <c r="D77" s="13">
        <v>70</v>
      </c>
      <c r="E77" s="24">
        <f t="shared" si="16"/>
        <v>48500.000000000167</v>
      </c>
      <c r="F77" s="24">
        <f t="shared" si="10"/>
        <v>485.00000000000171</v>
      </c>
      <c r="G77" s="24">
        <f t="shared" si="13"/>
        <v>166.66666666666666</v>
      </c>
      <c r="H77" s="24">
        <f t="shared" si="14"/>
        <v>651.66666666666833</v>
      </c>
      <c r="I77" s="24">
        <f t="shared" si="15"/>
        <v>48333.333333333503</v>
      </c>
      <c r="J77" s="8">
        <f t="shared" si="19"/>
        <v>58305.743258019451</v>
      </c>
      <c r="K77" s="7">
        <f t="shared" si="11"/>
        <v>583.05743258019447</v>
      </c>
      <c r="L77" s="8">
        <f t="shared" si="17"/>
        <v>34.1101255751081</v>
      </c>
      <c r="M77" s="8">
        <f t="shared" si="12"/>
        <v>617.16755815530257</v>
      </c>
      <c r="N77" s="8">
        <f t="shared" si="18"/>
        <v>58271.633132444345</v>
      </c>
    </row>
    <row r="78" spans="4:14" x14ac:dyDescent="0.35">
      <c r="D78" s="13">
        <v>71</v>
      </c>
      <c r="E78" s="24">
        <f t="shared" si="16"/>
        <v>48333.333333333503</v>
      </c>
      <c r="F78" s="24">
        <f t="shared" si="10"/>
        <v>483.33333333333502</v>
      </c>
      <c r="G78" s="24">
        <f t="shared" si="13"/>
        <v>166.66666666666666</v>
      </c>
      <c r="H78" s="24">
        <f t="shared" si="14"/>
        <v>650.00000000000171</v>
      </c>
      <c r="I78" s="24">
        <f t="shared" si="15"/>
        <v>48166.666666666839</v>
      </c>
      <c r="J78" s="8">
        <f t="shared" si="19"/>
        <v>58271.633132444345</v>
      </c>
      <c r="K78" s="7">
        <f t="shared" si="11"/>
        <v>582.71633132444344</v>
      </c>
      <c r="L78" s="8">
        <f t="shared" si="17"/>
        <v>34.451226830859127</v>
      </c>
      <c r="M78" s="8">
        <f t="shared" si="12"/>
        <v>617.16755815530257</v>
      </c>
      <c r="N78" s="8">
        <f t="shared" si="18"/>
        <v>58237.181905613485</v>
      </c>
    </row>
    <row r="79" spans="4:14" x14ac:dyDescent="0.35">
      <c r="D79" s="13">
        <v>72</v>
      </c>
      <c r="E79" s="24">
        <f t="shared" si="16"/>
        <v>48166.666666666839</v>
      </c>
      <c r="F79" s="24">
        <f t="shared" si="10"/>
        <v>481.66666666666839</v>
      </c>
      <c r="G79" s="24">
        <f t="shared" si="13"/>
        <v>166.66666666666666</v>
      </c>
      <c r="H79" s="24">
        <f t="shared" si="14"/>
        <v>648.33333333333508</v>
      </c>
      <c r="I79" s="24">
        <f t="shared" si="15"/>
        <v>48000.000000000175</v>
      </c>
      <c r="J79" s="8">
        <f t="shared" si="19"/>
        <v>58237.181905613485</v>
      </c>
      <c r="K79" s="7">
        <f t="shared" si="11"/>
        <v>582.37181905613488</v>
      </c>
      <c r="L79" s="8">
        <f t="shared" si="17"/>
        <v>34.79573909916769</v>
      </c>
      <c r="M79" s="8">
        <f t="shared" si="12"/>
        <v>617.16755815530257</v>
      </c>
      <c r="N79" s="8">
        <f t="shared" si="18"/>
        <v>58202.386166514319</v>
      </c>
    </row>
    <row r="80" spans="4:14" x14ac:dyDescent="0.35">
      <c r="D80" s="13">
        <v>73</v>
      </c>
      <c r="E80" s="24">
        <f t="shared" si="16"/>
        <v>48000.000000000175</v>
      </c>
      <c r="F80" s="24">
        <f t="shared" si="10"/>
        <v>480.00000000000176</v>
      </c>
      <c r="G80" s="24">
        <f t="shared" si="13"/>
        <v>166.66666666666666</v>
      </c>
      <c r="H80" s="24">
        <f t="shared" si="14"/>
        <v>646.66666666666845</v>
      </c>
      <c r="I80" s="24">
        <f t="shared" si="15"/>
        <v>47833.33333333351</v>
      </c>
      <c r="J80" s="8">
        <f t="shared" si="19"/>
        <v>58202.386166514319</v>
      </c>
      <c r="K80" s="7">
        <f t="shared" si="11"/>
        <v>582.02386166514316</v>
      </c>
      <c r="L80" s="8">
        <f t="shared" si="17"/>
        <v>35.143696490159414</v>
      </c>
      <c r="M80" s="8">
        <f t="shared" si="12"/>
        <v>617.16755815530257</v>
      </c>
      <c r="N80" s="8">
        <f t="shared" si="18"/>
        <v>58167.242470024161</v>
      </c>
    </row>
    <row r="81" spans="4:14" x14ac:dyDescent="0.35">
      <c r="D81" s="13">
        <v>74</v>
      </c>
      <c r="E81" s="24">
        <f t="shared" si="16"/>
        <v>47833.33333333351</v>
      </c>
      <c r="F81" s="24">
        <f t="shared" si="10"/>
        <v>478.33333333333513</v>
      </c>
      <c r="G81" s="24">
        <f t="shared" si="13"/>
        <v>166.66666666666666</v>
      </c>
      <c r="H81" s="24">
        <f t="shared" si="14"/>
        <v>645.00000000000182</v>
      </c>
      <c r="I81" s="24">
        <f t="shared" si="15"/>
        <v>47666.666666666846</v>
      </c>
      <c r="J81" s="8">
        <f t="shared" si="19"/>
        <v>58167.242470024161</v>
      </c>
      <c r="K81" s="7">
        <f t="shared" si="11"/>
        <v>581.67242470024166</v>
      </c>
      <c r="L81" s="8">
        <f t="shared" si="17"/>
        <v>35.495133455060909</v>
      </c>
      <c r="M81" s="8">
        <f t="shared" si="12"/>
        <v>617.16755815530257</v>
      </c>
      <c r="N81" s="8">
        <f t="shared" si="18"/>
        <v>58131.747336569097</v>
      </c>
    </row>
    <row r="82" spans="4:14" x14ac:dyDescent="0.35">
      <c r="D82" s="13">
        <v>75</v>
      </c>
      <c r="E82" s="24">
        <f t="shared" si="16"/>
        <v>47666.666666666846</v>
      </c>
      <c r="F82" s="24">
        <f t="shared" si="10"/>
        <v>476.66666666666845</v>
      </c>
      <c r="G82" s="24">
        <f t="shared" si="13"/>
        <v>166.66666666666666</v>
      </c>
      <c r="H82" s="24">
        <f t="shared" si="14"/>
        <v>643.33333333333508</v>
      </c>
      <c r="I82" s="24">
        <f t="shared" si="15"/>
        <v>47500.000000000182</v>
      </c>
      <c r="J82" s="8">
        <f t="shared" si="19"/>
        <v>58131.747336569097</v>
      </c>
      <c r="K82" s="7">
        <f t="shared" si="11"/>
        <v>581.31747336569094</v>
      </c>
      <c r="L82" s="8">
        <f t="shared" si="17"/>
        <v>35.850084789611628</v>
      </c>
      <c r="M82" s="8">
        <f t="shared" si="12"/>
        <v>617.16755815530257</v>
      </c>
      <c r="N82" s="8">
        <f t="shared" si="18"/>
        <v>58095.897251779483</v>
      </c>
    </row>
    <row r="83" spans="4:14" x14ac:dyDescent="0.35">
      <c r="D83" s="13">
        <v>76</v>
      </c>
      <c r="E83" s="24">
        <f t="shared" si="16"/>
        <v>47500.000000000182</v>
      </c>
      <c r="F83" s="24">
        <f t="shared" si="10"/>
        <v>475.00000000000182</v>
      </c>
      <c r="G83" s="24">
        <f t="shared" si="13"/>
        <v>166.66666666666666</v>
      </c>
      <c r="H83" s="24">
        <f t="shared" si="14"/>
        <v>641.66666666666845</v>
      </c>
      <c r="I83" s="24">
        <f t="shared" si="15"/>
        <v>47333.333333333518</v>
      </c>
      <c r="J83" s="8">
        <f t="shared" si="19"/>
        <v>58095.897251779483</v>
      </c>
      <c r="K83" s="7">
        <f t="shared" si="11"/>
        <v>580.95897251779479</v>
      </c>
      <c r="L83" s="8">
        <f t="shared" si="17"/>
        <v>36.208585637507781</v>
      </c>
      <c r="M83" s="8">
        <f t="shared" si="12"/>
        <v>617.16755815530257</v>
      </c>
      <c r="N83" s="8">
        <f t="shared" si="18"/>
        <v>58059.688666141978</v>
      </c>
    </row>
    <row r="84" spans="4:14" x14ac:dyDescent="0.35">
      <c r="D84" s="13">
        <v>77</v>
      </c>
      <c r="E84" s="24">
        <f t="shared" si="16"/>
        <v>47333.333333333518</v>
      </c>
      <c r="F84" s="24">
        <f t="shared" si="10"/>
        <v>473.33333333333519</v>
      </c>
      <c r="G84" s="24">
        <f t="shared" si="13"/>
        <v>166.66666666666666</v>
      </c>
      <c r="H84" s="24">
        <f t="shared" si="14"/>
        <v>640.00000000000182</v>
      </c>
      <c r="I84" s="24">
        <f t="shared" si="15"/>
        <v>47166.666666666853</v>
      </c>
      <c r="J84" s="8">
        <f t="shared" si="19"/>
        <v>58059.688666141978</v>
      </c>
      <c r="K84" s="7">
        <f t="shared" si="11"/>
        <v>580.59688666141983</v>
      </c>
      <c r="L84" s="8">
        <f t="shared" si="17"/>
        <v>36.570671493882742</v>
      </c>
      <c r="M84" s="8">
        <f t="shared" si="12"/>
        <v>617.16755815530257</v>
      </c>
      <c r="N84" s="8">
        <f t="shared" si="18"/>
        <v>58023.117994648092</v>
      </c>
    </row>
    <row r="85" spans="4:14" x14ac:dyDescent="0.35">
      <c r="D85" s="13">
        <v>78</v>
      </c>
      <c r="E85" s="24">
        <f t="shared" si="16"/>
        <v>47166.666666666853</v>
      </c>
      <c r="F85" s="24">
        <f t="shared" si="10"/>
        <v>471.66666666666856</v>
      </c>
      <c r="G85" s="24">
        <f t="shared" si="13"/>
        <v>166.66666666666666</v>
      </c>
      <c r="H85" s="24">
        <f t="shared" si="14"/>
        <v>638.33333333333519</v>
      </c>
      <c r="I85" s="24">
        <f t="shared" si="15"/>
        <v>47000.000000000189</v>
      </c>
      <c r="J85" s="8">
        <f t="shared" si="19"/>
        <v>58023.117994648092</v>
      </c>
      <c r="K85" s="7">
        <f t="shared" si="11"/>
        <v>580.23117994648089</v>
      </c>
      <c r="L85" s="8">
        <f t="shared" si="17"/>
        <v>36.936378208821679</v>
      </c>
      <c r="M85" s="8">
        <f t="shared" si="12"/>
        <v>617.16755815530257</v>
      </c>
      <c r="N85" s="8">
        <f t="shared" si="18"/>
        <v>57986.181616439273</v>
      </c>
    </row>
    <row r="86" spans="4:14" x14ac:dyDescent="0.35">
      <c r="D86" s="13">
        <v>79</v>
      </c>
      <c r="E86" s="24">
        <f t="shared" si="16"/>
        <v>47000.000000000189</v>
      </c>
      <c r="F86" s="24">
        <f t="shared" si="10"/>
        <v>470.00000000000188</v>
      </c>
      <c r="G86" s="24">
        <f t="shared" si="13"/>
        <v>166.66666666666666</v>
      </c>
      <c r="H86" s="24">
        <f t="shared" si="14"/>
        <v>636.66666666666856</v>
      </c>
      <c r="I86" s="24">
        <f t="shared" si="15"/>
        <v>46833.333333333525</v>
      </c>
      <c r="J86" s="8">
        <f t="shared" si="19"/>
        <v>57986.181616439273</v>
      </c>
      <c r="K86" s="7">
        <f t="shared" si="11"/>
        <v>579.86181616439274</v>
      </c>
      <c r="L86" s="8">
        <f t="shared" si="17"/>
        <v>37.305741990909837</v>
      </c>
      <c r="M86" s="8">
        <f t="shared" si="12"/>
        <v>617.16755815530257</v>
      </c>
      <c r="N86" s="8">
        <f t="shared" si="18"/>
        <v>57948.875874448364</v>
      </c>
    </row>
    <row r="87" spans="4:14" x14ac:dyDescent="0.35">
      <c r="D87" s="13">
        <v>80</v>
      </c>
      <c r="E87" s="24">
        <f t="shared" si="16"/>
        <v>46833.333333333525</v>
      </c>
      <c r="F87" s="24">
        <f t="shared" si="10"/>
        <v>468.33333333333525</v>
      </c>
      <c r="G87" s="24">
        <f t="shared" si="13"/>
        <v>166.66666666666666</v>
      </c>
      <c r="H87" s="24">
        <f t="shared" si="14"/>
        <v>635.00000000000193</v>
      </c>
      <c r="I87" s="24">
        <f t="shared" si="15"/>
        <v>46666.666666666861</v>
      </c>
      <c r="J87" s="8">
        <f t="shared" si="19"/>
        <v>57948.875874448364</v>
      </c>
      <c r="K87" s="7">
        <f t="shared" si="11"/>
        <v>579.48875874448368</v>
      </c>
      <c r="L87" s="8">
        <f t="shared" si="17"/>
        <v>37.678799410818897</v>
      </c>
      <c r="M87" s="8">
        <f t="shared" si="12"/>
        <v>617.16755815530257</v>
      </c>
      <c r="N87" s="8">
        <f t="shared" si="18"/>
        <v>57911.197075037548</v>
      </c>
    </row>
    <row r="88" spans="4:14" x14ac:dyDescent="0.35">
      <c r="D88" s="13">
        <v>81</v>
      </c>
      <c r="E88" s="24">
        <f t="shared" si="16"/>
        <v>46666.666666666861</v>
      </c>
      <c r="F88" s="24">
        <f t="shared" si="10"/>
        <v>466.66666666666862</v>
      </c>
      <c r="G88" s="24">
        <f t="shared" si="13"/>
        <v>166.66666666666666</v>
      </c>
      <c r="H88" s="24">
        <f t="shared" si="14"/>
        <v>633.3333333333353</v>
      </c>
      <c r="I88" s="24">
        <f t="shared" si="15"/>
        <v>46500.000000000196</v>
      </c>
      <c r="J88" s="8">
        <f t="shared" si="19"/>
        <v>57911.197075037548</v>
      </c>
      <c r="K88" s="7">
        <f t="shared" si="11"/>
        <v>579.11197075037546</v>
      </c>
      <c r="L88" s="8">
        <f t="shared" si="17"/>
        <v>38.05558740492711</v>
      </c>
      <c r="M88" s="8">
        <f t="shared" si="12"/>
        <v>617.16755815530257</v>
      </c>
      <c r="N88" s="8">
        <f t="shared" si="18"/>
        <v>57873.141487632623</v>
      </c>
    </row>
    <row r="89" spans="4:14" x14ac:dyDescent="0.35">
      <c r="D89" s="13">
        <v>82</v>
      </c>
      <c r="E89" s="24">
        <f t="shared" si="16"/>
        <v>46500.000000000196</v>
      </c>
      <c r="F89" s="24">
        <f t="shared" si="10"/>
        <v>465.00000000000199</v>
      </c>
      <c r="G89" s="24">
        <f t="shared" si="13"/>
        <v>166.66666666666666</v>
      </c>
      <c r="H89" s="24">
        <f t="shared" si="14"/>
        <v>631.66666666666868</v>
      </c>
      <c r="I89" s="24">
        <f t="shared" si="15"/>
        <v>46333.333333333532</v>
      </c>
      <c r="J89" s="8">
        <f t="shared" si="19"/>
        <v>57873.141487632623</v>
      </c>
      <c r="K89" s="7">
        <f t="shared" si="11"/>
        <v>578.7314148763262</v>
      </c>
      <c r="L89" s="8">
        <f t="shared" si="17"/>
        <v>38.436143278976374</v>
      </c>
      <c r="M89" s="8">
        <f t="shared" si="12"/>
        <v>617.16755815530257</v>
      </c>
      <c r="N89" s="8">
        <f t="shared" si="18"/>
        <v>57834.70534435365</v>
      </c>
    </row>
    <row r="90" spans="4:14" x14ac:dyDescent="0.35">
      <c r="D90" s="13">
        <v>83</v>
      </c>
      <c r="E90" s="24">
        <f t="shared" si="16"/>
        <v>46333.333333333532</v>
      </c>
      <c r="F90" s="24">
        <f t="shared" si="10"/>
        <v>463.3333333333353</v>
      </c>
      <c r="G90" s="24">
        <f t="shared" si="13"/>
        <v>166.66666666666666</v>
      </c>
      <c r="H90" s="24">
        <f t="shared" si="14"/>
        <v>630.00000000000193</v>
      </c>
      <c r="I90" s="24">
        <f t="shared" si="15"/>
        <v>46166.666666666868</v>
      </c>
      <c r="J90" s="8">
        <f t="shared" si="19"/>
        <v>57834.70534435365</v>
      </c>
      <c r="K90" s="7">
        <f t="shared" si="11"/>
        <v>578.34705344353654</v>
      </c>
      <c r="L90" s="8">
        <f t="shared" si="17"/>
        <v>38.820504711766034</v>
      </c>
      <c r="M90" s="8">
        <f t="shared" si="12"/>
        <v>617.16755815530257</v>
      </c>
      <c r="N90" s="8">
        <f t="shared" si="18"/>
        <v>57795.884839641883</v>
      </c>
    </row>
    <row r="91" spans="4:14" x14ac:dyDescent="0.35">
      <c r="D91" s="13">
        <v>84</v>
      </c>
      <c r="E91" s="24">
        <f t="shared" si="16"/>
        <v>46166.666666666868</v>
      </c>
      <c r="F91" s="24">
        <f t="shared" si="10"/>
        <v>461.66666666666868</v>
      </c>
      <c r="G91" s="24">
        <f t="shared" si="13"/>
        <v>166.66666666666666</v>
      </c>
      <c r="H91" s="24">
        <f t="shared" si="14"/>
        <v>628.3333333333353</v>
      </c>
      <c r="I91" s="24">
        <f t="shared" si="15"/>
        <v>46000.000000000204</v>
      </c>
      <c r="J91" s="8">
        <f t="shared" si="19"/>
        <v>57795.884839641883</v>
      </c>
      <c r="K91" s="7">
        <f t="shared" si="11"/>
        <v>577.95884839641883</v>
      </c>
      <c r="L91" s="8">
        <f t="shared" si="17"/>
        <v>39.208709758883742</v>
      </c>
      <c r="M91" s="8">
        <f t="shared" si="12"/>
        <v>617.16755815530257</v>
      </c>
      <c r="N91" s="8">
        <f t="shared" si="18"/>
        <v>57756.676129883002</v>
      </c>
    </row>
    <row r="92" spans="4:14" x14ac:dyDescent="0.35">
      <c r="D92" s="13">
        <v>85</v>
      </c>
      <c r="E92" s="24">
        <f t="shared" si="16"/>
        <v>46000.000000000204</v>
      </c>
      <c r="F92" s="24">
        <f t="shared" si="10"/>
        <v>460.00000000000205</v>
      </c>
      <c r="G92" s="24">
        <f t="shared" si="13"/>
        <v>166.66666666666666</v>
      </c>
      <c r="H92" s="24">
        <f t="shared" si="14"/>
        <v>626.66666666666868</v>
      </c>
      <c r="I92" s="24">
        <f t="shared" si="15"/>
        <v>45833.333333333539</v>
      </c>
      <c r="J92" s="8">
        <f t="shared" si="19"/>
        <v>57756.676129883002</v>
      </c>
      <c r="K92" s="7">
        <f t="shared" si="11"/>
        <v>577.56676129882999</v>
      </c>
      <c r="L92" s="8">
        <f t="shared" si="17"/>
        <v>39.600796856472584</v>
      </c>
      <c r="M92" s="8">
        <f t="shared" si="12"/>
        <v>617.16755815530257</v>
      </c>
      <c r="N92" s="8">
        <f t="shared" si="18"/>
        <v>57717.075333026529</v>
      </c>
    </row>
    <row r="93" spans="4:14" x14ac:dyDescent="0.35">
      <c r="D93" s="13">
        <v>86</v>
      </c>
      <c r="E93" s="24">
        <f t="shared" si="16"/>
        <v>45833.333333333539</v>
      </c>
      <c r="F93" s="24">
        <f t="shared" si="10"/>
        <v>458.33333333333542</v>
      </c>
      <c r="G93" s="24">
        <f t="shared" si="13"/>
        <v>166.66666666666666</v>
      </c>
      <c r="H93" s="24">
        <f t="shared" si="14"/>
        <v>625.00000000000205</v>
      </c>
      <c r="I93" s="24">
        <f t="shared" si="15"/>
        <v>45666.666666666875</v>
      </c>
      <c r="J93" s="8">
        <f t="shared" si="19"/>
        <v>57717.075333026529</v>
      </c>
      <c r="K93" s="7">
        <f t="shared" si="11"/>
        <v>577.17075333026526</v>
      </c>
      <c r="L93" s="8">
        <f t="shared" si="17"/>
        <v>39.996804825037316</v>
      </c>
      <c r="M93" s="8">
        <f t="shared" si="12"/>
        <v>617.16755815530257</v>
      </c>
      <c r="N93" s="8">
        <f t="shared" si="18"/>
        <v>57677.078528201491</v>
      </c>
    </row>
    <row r="94" spans="4:14" x14ac:dyDescent="0.35">
      <c r="D94" s="13">
        <v>87</v>
      </c>
      <c r="E94" s="24">
        <f t="shared" si="16"/>
        <v>45666.666666666875</v>
      </c>
      <c r="F94" s="24">
        <f t="shared" si="10"/>
        <v>456.66666666666879</v>
      </c>
      <c r="G94" s="24">
        <f t="shared" si="13"/>
        <v>166.66666666666666</v>
      </c>
      <c r="H94" s="24">
        <f t="shared" si="14"/>
        <v>623.33333333333542</v>
      </c>
      <c r="I94" s="24">
        <f t="shared" si="15"/>
        <v>45500.000000000211</v>
      </c>
      <c r="J94" s="8">
        <f t="shared" si="19"/>
        <v>57677.078528201491</v>
      </c>
      <c r="K94" s="7">
        <f t="shared" si="11"/>
        <v>576.77078528201491</v>
      </c>
      <c r="L94" s="8">
        <f t="shared" si="17"/>
        <v>40.396772873287659</v>
      </c>
      <c r="M94" s="8">
        <f t="shared" si="12"/>
        <v>617.16755815530257</v>
      </c>
      <c r="N94" s="8">
        <f t="shared" si="18"/>
        <v>57636.681755328202</v>
      </c>
    </row>
    <row r="95" spans="4:14" x14ac:dyDescent="0.35">
      <c r="D95" s="13">
        <v>88</v>
      </c>
      <c r="E95" s="24">
        <f t="shared" si="16"/>
        <v>45500.000000000211</v>
      </c>
      <c r="F95" s="24">
        <f t="shared" si="10"/>
        <v>455.0000000000021</v>
      </c>
      <c r="G95" s="24">
        <f t="shared" si="13"/>
        <v>166.66666666666666</v>
      </c>
      <c r="H95" s="24">
        <f t="shared" si="14"/>
        <v>621.66666666666879</v>
      </c>
      <c r="I95" s="24">
        <f t="shared" si="15"/>
        <v>45333.333333333547</v>
      </c>
      <c r="J95" s="8">
        <f t="shared" si="19"/>
        <v>57636.681755328202</v>
      </c>
      <c r="K95" s="7">
        <f t="shared" si="11"/>
        <v>576.36681755328198</v>
      </c>
      <c r="L95" s="8">
        <f t="shared" si="17"/>
        <v>40.800740602020596</v>
      </c>
      <c r="M95" s="8">
        <f t="shared" si="12"/>
        <v>617.16755815530257</v>
      </c>
      <c r="N95" s="8">
        <f t="shared" si="18"/>
        <v>57595.881014726183</v>
      </c>
    </row>
    <row r="96" spans="4:14" x14ac:dyDescent="0.35">
      <c r="D96" s="13">
        <v>89</v>
      </c>
      <c r="E96" s="24">
        <f t="shared" si="16"/>
        <v>45333.333333333547</v>
      </c>
      <c r="F96" s="24">
        <f t="shared" si="10"/>
        <v>453.33333333333547</v>
      </c>
      <c r="G96" s="24">
        <f t="shared" si="13"/>
        <v>166.66666666666666</v>
      </c>
      <c r="H96" s="24">
        <f t="shared" si="14"/>
        <v>620.00000000000216</v>
      </c>
      <c r="I96" s="24">
        <f t="shared" si="15"/>
        <v>45166.666666666883</v>
      </c>
      <c r="J96" s="8">
        <f t="shared" si="19"/>
        <v>57595.881014726183</v>
      </c>
      <c r="K96" s="7">
        <f t="shared" si="11"/>
        <v>575.95881014726183</v>
      </c>
      <c r="L96" s="8">
        <f t="shared" si="17"/>
        <v>41.208748008040743</v>
      </c>
      <c r="M96" s="8">
        <f t="shared" si="12"/>
        <v>617.16755815530257</v>
      </c>
      <c r="N96" s="8">
        <f t="shared" si="18"/>
        <v>57554.672266718146</v>
      </c>
    </row>
    <row r="97" spans="4:14" x14ac:dyDescent="0.35">
      <c r="D97" s="13">
        <v>90</v>
      </c>
      <c r="E97" s="24">
        <f t="shared" si="16"/>
        <v>45166.666666666883</v>
      </c>
      <c r="F97" s="24">
        <f t="shared" si="10"/>
        <v>451.66666666666885</v>
      </c>
      <c r="G97" s="24">
        <f t="shared" si="13"/>
        <v>166.66666666666666</v>
      </c>
      <c r="H97" s="24">
        <f t="shared" si="14"/>
        <v>618.33333333333553</v>
      </c>
      <c r="I97" s="24">
        <f t="shared" si="15"/>
        <v>45000.000000000218</v>
      </c>
      <c r="J97" s="8">
        <f t="shared" si="19"/>
        <v>57554.672266718146</v>
      </c>
      <c r="K97" s="7">
        <f t="shared" si="11"/>
        <v>575.54672266718148</v>
      </c>
      <c r="L97" s="8">
        <f t="shared" si="17"/>
        <v>41.620835488121088</v>
      </c>
      <c r="M97" s="8">
        <f t="shared" si="12"/>
        <v>617.16755815530257</v>
      </c>
      <c r="N97" s="8">
        <f t="shared" si="18"/>
        <v>57513.051431230022</v>
      </c>
    </row>
    <row r="98" spans="4:14" x14ac:dyDescent="0.35">
      <c r="D98" s="13">
        <v>91</v>
      </c>
      <c r="E98" s="24">
        <f t="shared" si="16"/>
        <v>45000.000000000218</v>
      </c>
      <c r="F98" s="24">
        <f t="shared" si="10"/>
        <v>450.00000000000222</v>
      </c>
      <c r="G98" s="24">
        <f t="shared" si="13"/>
        <v>166.66666666666666</v>
      </c>
      <c r="H98" s="24">
        <f t="shared" si="14"/>
        <v>616.6666666666689</v>
      </c>
      <c r="I98" s="24">
        <f t="shared" si="15"/>
        <v>44833.333333333554</v>
      </c>
      <c r="J98" s="8">
        <f t="shared" si="19"/>
        <v>57513.051431230022</v>
      </c>
      <c r="K98" s="7">
        <f t="shared" si="11"/>
        <v>575.13051431230019</v>
      </c>
      <c r="L98" s="8">
        <f t="shared" si="17"/>
        <v>42.03704384300238</v>
      </c>
      <c r="M98" s="8">
        <f t="shared" si="12"/>
        <v>617.16755815530257</v>
      </c>
      <c r="N98" s="8">
        <f t="shared" si="18"/>
        <v>57471.014387387018</v>
      </c>
    </row>
    <row r="99" spans="4:14" x14ac:dyDescent="0.35">
      <c r="D99" s="13">
        <v>92</v>
      </c>
      <c r="E99" s="24">
        <f t="shared" si="16"/>
        <v>44833.333333333554</v>
      </c>
      <c r="F99" s="24">
        <f t="shared" si="10"/>
        <v>448.33333333333553</v>
      </c>
      <c r="G99" s="24">
        <f t="shared" si="13"/>
        <v>166.66666666666666</v>
      </c>
      <c r="H99" s="24">
        <f t="shared" si="14"/>
        <v>615.00000000000216</v>
      </c>
      <c r="I99" s="24">
        <f t="shared" si="15"/>
        <v>44666.66666666689</v>
      </c>
      <c r="J99" s="8">
        <f t="shared" si="19"/>
        <v>57471.014387387018</v>
      </c>
      <c r="K99" s="7">
        <f t="shared" si="11"/>
        <v>574.71014387387015</v>
      </c>
      <c r="L99" s="8">
        <f t="shared" si="17"/>
        <v>42.45741428143242</v>
      </c>
      <c r="M99" s="8">
        <f t="shared" si="12"/>
        <v>617.16755815530257</v>
      </c>
      <c r="N99" s="8">
        <f t="shared" si="18"/>
        <v>57428.556973105588</v>
      </c>
    </row>
    <row r="100" spans="4:14" x14ac:dyDescent="0.35">
      <c r="D100" s="13">
        <v>93</v>
      </c>
      <c r="E100" s="24">
        <f t="shared" si="16"/>
        <v>44666.66666666689</v>
      </c>
      <c r="F100" s="24">
        <f t="shared" si="10"/>
        <v>446.6666666666689</v>
      </c>
      <c r="G100" s="24">
        <f t="shared" si="13"/>
        <v>166.66666666666666</v>
      </c>
      <c r="H100" s="24">
        <f t="shared" si="14"/>
        <v>613.33333333333553</v>
      </c>
      <c r="I100" s="24">
        <f t="shared" si="15"/>
        <v>44500.000000000226</v>
      </c>
      <c r="J100" s="8">
        <f t="shared" si="19"/>
        <v>57428.556973105588</v>
      </c>
      <c r="K100" s="7">
        <f t="shared" si="11"/>
        <v>574.28556973105594</v>
      </c>
      <c r="L100" s="8">
        <f t="shared" si="17"/>
        <v>42.881988424246629</v>
      </c>
      <c r="M100" s="8">
        <f t="shared" si="12"/>
        <v>617.16755815530257</v>
      </c>
      <c r="N100" s="8">
        <f t="shared" si="18"/>
        <v>57385.67498468134</v>
      </c>
    </row>
    <row r="101" spans="4:14" x14ac:dyDescent="0.35">
      <c r="D101" s="13">
        <v>94</v>
      </c>
      <c r="E101" s="24">
        <f t="shared" si="16"/>
        <v>44500.000000000226</v>
      </c>
      <c r="F101" s="24">
        <f t="shared" si="10"/>
        <v>445.00000000000227</v>
      </c>
      <c r="G101" s="24">
        <f t="shared" si="13"/>
        <v>166.66666666666666</v>
      </c>
      <c r="H101" s="24">
        <f t="shared" si="14"/>
        <v>611.6666666666689</v>
      </c>
      <c r="I101" s="24">
        <f t="shared" si="15"/>
        <v>44333.333333333561</v>
      </c>
      <c r="J101" s="8">
        <f t="shared" si="19"/>
        <v>57385.67498468134</v>
      </c>
      <c r="K101" s="7">
        <f t="shared" si="11"/>
        <v>573.85674984681339</v>
      </c>
      <c r="L101" s="8">
        <f t="shared" si="17"/>
        <v>43.310808308489186</v>
      </c>
      <c r="M101" s="8">
        <f t="shared" si="12"/>
        <v>617.16755815530257</v>
      </c>
      <c r="N101" s="8">
        <f t="shared" si="18"/>
        <v>57342.364176372852</v>
      </c>
    </row>
    <row r="102" spans="4:14" x14ac:dyDescent="0.35">
      <c r="D102" s="13">
        <v>95</v>
      </c>
      <c r="E102" s="24">
        <f t="shared" si="16"/>
        <v>44333.333333333561</v>
      </c>
      <c r="F102" s="24">
        <f t="shared" si="10"/>
        <v>443.33333333333564</v>
      </c>
      <c r="G102" s="24">
        <f t="shared" si="13"/>
        <v>166.66666666666666</v>
      </c>
      <c r="H102" s="24">
        <f t="shared" si="14"/>
        <v>610.00000000000227</v>
      </c>
      <c r="I102" s="24">
        <f t="shared" si="15"/>
        <v>44166.666666666897</v>
      </c>
      <c r="J102" s="8">
        <f t="shared" si="19"/>
        <v>57342.364176372852</v>
      </c>
      <c r="K102" s="7">
        <f t="shared" si="11"/>
        <v>573.42364176372848</v>
      </c>
      <c r="L102" s="8">
        <f t="shared" si="17"/>
        <v>43.743916391574089</v>
      </c>
      <c r="M102" s="8">
        <f t="shared" si="12"/>
        <v>617.16755815530257</v>
      </c>
      <c r="N102" s="8">
        <f t="shared" si="18"/>
        <v>57298.620259981275</v>
      </c>
    </row>
    <row r="103" spans="4:14" x14ac:dyDescent="0.35">
      <c r="D103" s="13">
        <v>96</v>
      </c>
      <c r="E103" s="24">
        <f t="shared" si="16"/>
        <v>44166.666666666897</v>
      </c>
      <c r="F103" s="24">
        <f t="shared" si="10"/>
        <v>441.66666666666896</v>
      </c>
      <c r="G103" s="24">
        <f t="shared" si="13"/>
        <v>166.66666666666666</v>
      </c>
      <c r="H103" s="24">
        <f t="shared" si="14"/>
        <v>608.33333333333564</v>
      </c>
      <c r="I103" s="24">
        <f t="shared" si="15"/>
        <v>44000.000000000233</v>
      </c>
      <c r="J103" s="8">
        <f t="shared" si="19"/>
        <v>57298.620259981275</v>
      </c>
      <c r="K103" s="7">
        <f t="shared" si="11"/>
        <v>572.98620259981271</v>
      </c>
      <c r="L103" s="8">
        <f t="shared" si="17"/>
        <v>44.181355555489858</v>
      </c>
      <c r="M103" s="8">
        <f t="shared" si="12"/>
        <v>617.16755815530257</v>
      </c>
      <c r="N103" s="8">
        <f t="shared" si="18"/>
        <v>57254.438904425784</v>
      </c>
    </row>
    <row r="104" spans="4:14" x14ac:dyDescent="0.35">
      <c r="D104" s="13">
        <v>97</v>
      </c>
      <c r="E104" s="24">
        <f t="shared" si="16"/>
        <v>44000.000000000233</v>
      </c>
      <c r="F104" s="24">
        <f t="shared" si="10"/>
        <v>440.00000000000233</v>
      </c>
      <c r="G104" s="24">
        <f t="shared" si="13"/>
        <v>166.66666666666666</v>
      </c>
      <c r="H104" s="24">
        <f t="shared" si="14"/>
        <v>606.66666666666902</v>
      </c>
      <c r="I104" s="24">
        <f t="shared" si="15"/>
        <v>43833.333333333569</v>
      </c>
      <c r="J104" s="8">
        <f t="shared" si="19"/>
        <v>57254.438904425784</v>
      </c>
      <c r="K104" s="7">
        <f t="shared" si="11"/>
        <v>572.54438904425785</v>
      </c>
      <c r="L104" s="8">
        <f t="shared" si="17"/>
        <v>44.623169111044717</v>
      </c>
      <c r="M104" s="8">
        <f t="shared" si="12"/>
        <v>617.16755815530257</v>
      </c>
      <c r="N104" s="8">
        <f t="shared" si="18"/>
        <v>57209.81573531474</v>
      </c>
    </row>
    <row r="105" spans="4:14" x14ac:dyDescent="0.35">
      <c r="D105" s="13">
        <v>98</v>
      </c>
      <c r="E105" s="24">
        <f t="shared" si="16"/>
        <v>43833.333333333569</v>
      </c>
      <c r="F105" s="24">
        <f t="shared" si="10"/>
        <v>438.3333333333357</v>
      </c>
      <c r="G105" s="24">
        <f t="shared" si="13"/>
        <v>166.66666666666666</v>
      </c>
      <c r="H105" s="24">
        <f t="shared" si="14"/>
        <v>605.00000000000239</v>
      </c>
      <c r="I105" s="24">
        <f t="shared" si="15"/>
        <v>43666.666666666904</v>
      </c>
      <c r="J105" s="8">
        <f t="shared" si="19"/>
        <v>57209.81573531474</v>
      </c>
      <c r="K105" s="7">
        <f t="shared" si="11"/>
        <v>572.09815735314737</v>
      </c>
      <c r="L105" s="8">
        <f t="shared" si="17"/>
        <v>45.069400802155201</v>
      </c>
      <c r="M105" s="8">
        <f t="shared" si="12"/>
        <v>617.16755815530257</v>
      </c>
      <c r="N105" s="8">
        <f t="shared" si="18"/>
        <v>57164.746334512587</v>
      </c>
    </row>
    <row r="106" spans="4:14" x14ac:dyDescent="0.35">
      <c r="D106" s="13">
        <v>99</v>
      </c>
      <c r="E106" s="24">
        <f t="shared" si="16"/>
        <v>43666.666666666904</v>
      </c>
      <c r="F106" s="24">
        <f t="shared" si="10"/>
        <v>436.66666666666907</v>
      </c>
      <c r="G106" s="24">
        <f t="shared" si="13"/>
        <v>166.66666666666666</v>
      </c>
      <c r="H106" s="24">
        <f t="shared" si="14"/>
        <v>603.33333333333576</v>
      </c>
      <c r="I106" s="24">
        <f t="shared" si="15"/>
        <v>43500.00000000024</v>
      </c>
      <c r="J106" s="8">
        <f t="shared" si="19"/>
        <v>57164.746334512587</v>
      </c>
      <c r="K106" s="7">
        <f t="shared" si="11"/>
        <v>571.64746334512586</v>
      </c>
      <c r="L106" s="8">
        <f t="shared" si="17"/>
        <v>45.520094810176715</v>
      </c>
      <c r="M106" s="8">
        <f t="shared" si="12"/>
        <v>617.16755815530257</v>
      </c>
      <c r="N106" s="8">
        <f t="shared" si="18"/>
        <v>57119.22623970241</v>
      </c>
    </row>
    <row r="107" spans="4:14" x14ac:dyDescent="0.35">
      <c r="D107" s="13">
        <v>100</v>
      </c>
      <c r="E107" s="24">
        <f t="shared" si="16"/>
        <v>43500.00000000024</v>
      </c>
      <c r="F107" s="24">
        <f t="shared" si="10"/>
        <v>435.00000000000239</v>
      </c>
      <c r="G107" s="24">
        <f t="shared" si="13"/>
        <v>166.66666666666666</v>
      </c>
      <c r="H107" s="24">
        <f t="shared" si="14"/>
        <v>601.66666666666902</v>
      </c>
      <c r="I107" s="24">
        <f t="shared" si="15"/>
        <v>43333.333333333576</v>
      </c>
      <c r="J107" s="8">
        <f t="shared" si="19"/>
        <v>57119.22623970241</v>
      </c>
      <c r="K107" s="7">
        <f t="shared" si="11"/>
        <v>571.19226239702414</v>
      </c>
      <c r="L107" s="8">
        <f t="shared" si="17"/>
        <v>45.975295758278435</v>
      </c>
      <c r="M107" s="8">
        <f t="shared" si="12"/>
        <v>617.16755815530257</v>
      </c>
      <c r="N107" s="8">
        <f t="shared" si="18"/>
        <v>57073.250943944135</v>
      </c>
    </row>
    <row r="108" spans="4:14" x14ac:dyDescent="0.35">
      <c r="D108" s="13">
        <v>101</v>
      </c>
      <c r="E108" s="24">
        <f t="shared" si="16"/>
        <v>43333.333333333576</v>
      </c>
      <c r="F108" s="24">
        <f t="shared" si="10"/>
        <v>433.33333333333576</v>
      </c>
      <c r="G108" s="24">
        <f t="shared" si="13"/>
        <v>166.66666666666666</v>
      </c>
      <c r="H108" s="24">
        <f t="shared" si="14"/>
        <v>600.00000000000239</v>
      </c>
      <c r="I108" s="24">
        <f t="shared" si="15"/>
        <v>43166.666666666912</v>
      </c>
      <c r="J108" s="8">
        <f t="shared" si="19"/>
        <v>57073.250943944135</v>
      </c>
      <c r="K108" s="7">
        <f t="shared" si="11"/>
        <v>570.7325094394414</v>
      </c>
      <c r="L108" s="8">
        <f t="shared" si="17"/>
        <v>46.435048715861171</v>
      </c>
      <c r="M108" s="8">
        <f t="shared" si="12"/>
        <v>617.16755815530257</v>
      </c>
      <c r="N108" s="8">
        <f t="shared" si="18"/>
        <v>57026.815895228276</v>
      </c>
    </row>
    <row r="109" spans="4:14" x14ac:dyDescent="0.35">
      <c r="D109" s="13">
        <v>102</v>
      </c>
      <c r="E109" s="24">
        <f t="shared" si="16"/>
        <v>43166.666666666912</v>
      </c>
      <c r="F109" s="24">
        <f t="shared" si="10"/>
        <v>431.66666666666913</v>
      </c>
      <c r="G109" s="24">
        <f t="shared" si="13"/>
        <v>166.66666666666666</v>
      </c>
      <c r="H109" s="24">
        <f t="shared" si="14"/>
        <v>598.33333333333576</v>
      </c>
      <c r="I109" s="24">
        <f t="shared" si="15"/>
        <v>43000.000000000247</v>
      </c>
      <c r="J109" s="8">
        <f t="shared" si="19"/>
        <v>57026.815895228276</v>
      </c>
      <c r="K109" s="7">
        <f t="shared" si="11"/>
        <v>570.26815895228276</v>
      </c>
      <c r="L109" s="8">
        <f t="shared" si="17"/>
        <v>46.899399203019811</v>
      </c>
      <c r="M109" s="8">
        <f t="shared" si="12"/>
        <v>617.16755815530257</v>
      </c>
      <c r="N109" s="8">
        <f t="shared" si="18"/>
        <v>56979.916496025253</v>
      </c>
    </row>
    <row r="110" spans="4:14" x14ac:dyDescent="0.35">
      <c r="D110" s="13">
        <v>103</v>
      </c>
      <c r="E110" s="24">
        <f t="shared" si="16"/>
        <v>43000.000000000247</v>
      </c>
      <c r="F110" s="24">
        <f t="shared" si="10"/>
        <v>430.0000000000025</v>
      </c>
      <c r="G110" s="24">
        <f t="shared" si="13"/>
        <v>166.66666666666666</v>
      </c>
      <c r="H110" s="24">
        <f t="shared" si="14"/>
        <v>596.66666666666913</v>
      </c>
      <c r="I110" s="24">
        <f t="shared" si="15"/>
        <v>42833.333333333583</v>
      </c>
      <c r="J110" s="8">
        <f t="shared" si="19"/>
        <v>56979.916496025253</v>
      </c>
      <c r="K110" s="7">
        <f t="shared" si="11"/>
        <v>569.7991649602526</v>
      </c>
      <c r="L110" s="8">
        <f t="shared" si="17"/>
        <v>47.368393195049975</v>
      </c>
      <c r="M110" s="8">
        <f t="shared" si="12"/>
        <v>617.16755815530257</v>
      </c>
      <c r="N110" s="8">
        <f t="shared" si="18"/>
        <v>56932.548102830202</v>
      </c>
    </row>
    <row r="111" spans="4:14" x14ac:dyDescent="0.35">
      <c r="D111" s="13">
        <v>104</v>
      </c>
      <c r="E111" s="24">
        <f t="shared" si="16"/>
        <v>42833.333333333583</v>
      </c>
      <c r="F111" s="24">
        <f t="shared" si="10"/>
        <v>428.33333333333582</v>
      </c>
      <c r="G111" s="24">
        <f t="shared" si="13"/>
        <v>166.66666666666666</v>
      </c>
      <c r="H111" s="24">
        <f t="shared" si="14"/>
        <v>595.0000000000025</v>
      </c>
      <c r="I111" s="24">
        <f t="shared" si="15"/>
        <v>42666.666666666919</v>
      </c>
      <c r="J111" s="8">
        <f t="shared" si="19"/>
        <v>56932.548102830202</v>
      </c>
      <c r="K111" s="7">
        <f t="shared" si="11"/>
        <v>569.32548102830208</v>
      </c>
      <c r="L111" s="8">
        <f t="shared" si="17"/>
        <v>47.842077127000493</v>
      </c>
      <c r="M111" s="8">
        <f t="shared" si="12"/>
        <v>617.16755815530257</v>
      </c>
      <c r="N111" s="8">
        <f t="shared" si="18"/>
        <v>56884.706025703199</v>
      </c>
    </row>
    <row r="112" spans="4:14" x14ac:dyDescent="0.35">
      <c r="D112" s="13">
        <v>105</v>
      </c>
      <c r="E112" s="24">
        <f t="shared" si="16"/>
        <v>42666.666666666919</v>
      </c>
      <c r="F112" s="24">
        <f t="shared" si="10"/>
        <v>426.66666666666919</v>
      </c>
      <c r="G112" s="24">
        <f t="shared" si="13"/>
        <v>166.66666666666666</v>
      </c>
      <c r="H112" s="24">
        <f t="shared" si="14"/>
        <v>593.33333333333587</v>
      </c>
      <c r="I112" s="24">
        <f t="shared" si="15"/>
        <v>42500.000000000255</v>
      </c>
      <c r="J112" s="8">
        <f t="shared" si="19"/>
        <v>56884.706025703199</v>
      </c>
      <c r="K112" s="7">
        <f t="shared" si="11"/>
        <v>568.84706025703201</v>
      </c>
      <c r="L112" s="8">
        <f t="shared" si="17"/>
        <v>48.32049789827056</v>
      </c>
      <c r="M112" s="8">
        <f t="shared" si="12"/>
        <v>617.16755815530257</v>
      </c>
      <c r="N112" s="8">
        <f t="shared" si="18"/>
        <v>56836.38552780493</v>
      </c>
    </row>
    <row r="113" spans="4:14" x14ac:dyDescent="0.35">
      <c r="D113" s="13">
        <v>106</v>
      </c>
      <c r="E113" s="24">
        <f t="shared" si="16"/>
        <v>42500.000000000255</v>
      </c>
      <c r="F113" s="24">
        <f t="shared" si="10"/>
        <v>425.00000000000256</v>
      </c>
      <c r="G113" s="24">
        <f t="shared" si="13"/>
        <v>166.66666666666666</v>
      </c>
      <c r="H113" s="24">
        <f t="shared" si="14"/>
        <v>591.66666666666924</v>
      </c>
      <c r="I113" s="24">
        <f t="shared" si="15"/>
        <v>42333.33333333359</v>
      </c>
      <c r="J113" s="8">
        <f t="shared" si="19"/>
        <v>56836.38552780493</v>
      </c>
      <c r="K113" s="7">
        <f t="shared" si="11"/>
        <v>568.3638552780493</v>
      </c>
      <c r="L113" s="8">
        <f t="shared" si="17"/>
        <v>48.803702877253272</v>
      </c>
      <c r="M113" s="8">
        <f t="shared" si="12"/>
        <v>617.16755815530257</v>
      </c>
      <c r="N113" s="8">
        <f t="shared" si="18"/>
        <v>56787.581824927678</v>
      </c>
    </row>
    <row r="114" spans="4:14" x14ac:dyDescent="0.35">
      <c r="D114" s="13">
        <v>107</v>
      </c>
      <c r="E114" s="24">
        <f t="shared" si="16"/>
        <v>42333.33333333359</v>
      </c>
      <c r="F114" s="24">
        <f t="shared" si="10"/>
        <v>423.33333333333593</v>
      </c>
      <c r="G114" s="24">
        <f t="shared" si="13"/>
        <v>166.66666666666666</v>
      </c>
      <c r="H114" s="24">
        <f t="shared" si="14"/>
        <v>590.00000000000261</v>
      </c>
      <c r="I114" s="24">
        <f t="shared" si="15"/>
        <v>42166.666666666926</v>
      </c>
      <c r="J114" s="8">
        <f t="shared" si="19"/>
        <v>56787.581824927678</v>
      </c>
      <c r="K114" s="7">
        <f t="shared" si="11"/>
        <v>567.87581824927679</v>
      </c>
      <c r="L114" s="8">
        <f t="shared" si="17"/>
        <v>49.291739906025782</v>
      </c>
      <c r="M114" s="8">
        <f t="shared" si="12"/>
        <v>617.16755815530257</v>
      </c>
      <c r="N114" s="8">
        <f t="shared" si="18"/>
        <v>56738.290085021654</v>
      </c>
    </row>
    <row r="115" spans="4:14" x14ac:dyDescent="0.35">
      <c r="D115" s="13">
        <v>108</v>
      </c>
      <c r="E115" s="24">
        <f t="shared" si="16"/>
        <v>42166.666666666926</v>
      </c>
      <c r="F115" s="24">
        <f t="shared" si="10"/>
        <v>421.66666666666924</v>
      </c>
      <c r="G115" s="24">
        <f t="shared" si="13"/>
        <v>166.66666666666666</v>
      </c>
      <c r="H115" s="24">
        <f t="shared" si="14"/>
        <v>588.33333333333587</v>
      </c>
      <c r="I115" s="24">
        <f t="shared" si="15"/>
        <v>42000.000000000262</v>
      </c>
      <c r="J115" s="8">
        <f t="shared" si="19"/>
        <v>56738.290085021654</v>
      </c>
      <c r="K115" s="7">
        <f t="shared" si="11"/>
        <v>567.38290085021652</v>
      </c>
      <c r="L115" s="8">
        <f t="shared" si="17"/>
        <v>49.784657305086057</v>
      </c>
      <c r="M115" s="8">
        <f t="shared" si="12"/>
        <v>617.16755815530257</v>
      </c>
      <c r="N115" s="8">
        <f t="shared" si="18"/>
        <v>56688.505427716569</v>
      </c>
    </row>
    <row r="116" spans="4:14" x14ac:dyDescent="0.35">
      <c r="D116" s="13">
        <v>109</v>
      </c>
      <c r="E116" s="24">
        <f t="shared" si="16"/>
        <v>42000.000000000262</v>
      </c>
      <c r="F116" s="24">
        <f t="shared" si="10"/>
        <v>420.00000000000261</v>
      </c>
      <c r="G116" s="24">
        <f t="shared" si="13"/>
        <v>166.66666666666666</v>
      </c>
      <c r="H116" s="24">
        <f t="shared" si="14"/>
        <v>586.66666666666924</v>
      </c>
      <c r="I116" s="24">
        <f t="shared" si="15"/>
        <v>41833.333333333598</v>
      </c>
      <c r="J116" s="8">
        <f t="shared" si="19"/>
        <v>56688.505427716569</v>
      </c>
      <c r="K116" s="7">
        <f t="shared" si="11"/>
        <v>566.88505427716575</v>
      </c>
      <c r="L116" s="8">
        <f t="shared" si="17"/>
        <v>50.282503878136822</v>
      </c>
      <c r="M116" s="8">
        <f t="shared" si="12"/>
        <v>617.16755815530257</v>
      </c>
      <c r="N116" s="8">
        <f t="shared" si="18"/>
        <v>56638.222923838432</v>
      </c>
    </row>
    <row r="117" spans="4:14" x14ac:dyDescent="0.35">
      <c r="D117" s="13">
        <v>110</v>
      </c>
      <c r="E117" s="24">
        <f t="shared" si="16"/>
        <v>41833.333333333598</v>
      </c>
      <c r="F117" s="24">
        <f t="shared" si="10"/>
        <v>418.33333333333599</v>
      </c>
      <c r="G117" s="24">
        <f t="shared" si="13"/>
        <v>166.66666666666666</v>
      </c>
      <c r="H117" s="24">
        <f t="shared" si="14"/>
        <v>585.00000000000261</v>
      </c>
      <c r="I117" s="24">
        <f t="shared" si="15"/>
        <v>41666.666666666933</v>
      </c>
      <c r="J117" s="8">
        <f t="shared" si="19"/>
        <v>56638.222923838432</v>
      </c>
      <c r="K117" s="7">
        <f t="shared" si="11"/>
        <v>566.3822292383843</v>
      </c>
      <c r="L117" s="8">
        <f t="shared" si="17"/>
        <v>50.785328916918274</v>
      </c>
      <c r="M117" s="8">
        <f t="shared" si="12"/>
        <v>617.16755815530257</v>
      </c>
      <c r="N117" s="8">
        <f t="shared" si="18"/>
        <v>56587.43759492151</v>
      </c>
    </row>
    <row r="118" spans="4:14" x14ac:dyDescent="0.35">
      <c r="D118" s="13">
        <v>111</v>
      </c>
      <c r="E118" s="24">
        <f t="shared" si="16"/>
        <v>41666.666666666933</v>
      </c>
      <c r="F118" s="24">
        <f t="shared" si="10"/>
        <v>416.66666666666936</v>
      </c>
      <c r="G118" s="24">
        <f t="shared" si="13"/>
        <v>166.66666666666666</v>
      </c>
      <c r="H118" s="24">
        <f t="shared" si="14"/>
        <v>583.33333333333599</v>
      </c>
      <c r="I118" s="24">
        <f t="shared" si="15"/>
        <v>41500.000000000269</v>
      </c>
      <c r="J118" s="8">
        <f t="shared" si="19"/>
        <v>56587.43759492151</v>
      </c>
      <c r="K118" s="7">
        <f t="shared" si="11"/>
        <v>565.87437594921516</v>
      </c>
      <c r="L118" s="8">
        <f t="shared" si="17"/>
        <v>51.293182206087408</v>
      </c>
      <c r="M118" s="8">
        <f t="shared" si="12"/>
        <v>617.16755815530257</v>
      </c>
      <c r="N118" s="8">
        <f t="shared" si="18"/>
        <v>56536.144412715425</v>
      </c>
    </row>
    <row r="119" spans="4:14" x14ac:dyDescent="0.35">
      <c r="D119" s="13">
        <v>112</v>
      </c>
      <c r="E119" s="24">
        <f t="shared" si="16"/>
        <v>41500.000000000269</v>
      </c>
      <c r="F119" s="24">
        <f t="shared" si="10"/>
        <v>415.00000000000273</v>
      </c>
      <c r="G119" s="24">
        <f t="shared" si="13"/>
        <v>166.66666666666666</v>
      </c>
      <c r="H119" s="24">
        <f t="shared" si="14"/>
        <v>581.66666666666936</v>
      </c>
      <c r="I119" s="24">
        <f t="shared" si="15"/>
        <v>41333.333333333605</v>
      </c>
      <c r="J119" s="8">
        <f t="shared" si="19"/>
        <v>56536.144412715425</v>
      </c>
      <c r="K119" s="7">
        <f t="shared" si="11"/>
        <v>565.3614441271543</v>
      </c>
      <c r="L119" s="8">
        <f t="shared" si="17"/>
        <v>51.806114028148272</v>
      </c>
      <c r="M119" s="8">
        <f t="shared" si="12"/>
        <v>617.16755815530257</v>
      </c>
      <c r="N119" s="8">
        <f t="shared" si="18"/>
        <v>56484.338298687275</v>
      </c>
    </row>
    <row r="120" spans="4:14" x14ac:dyDescent="0.35">
      <c r="D120" s="13">
        <v>113</v>
      </c>
      <c r="E120" s="24">
        <f t="shared" si="16"/>
        <v>41333.333333333605</v>
      </c>
      <c r="F120" s="24">
        <f t="shared" si="10"/>
        <v>413.33333333333604</v>
      </c>
      <c r="G120" s="24">
        <f t="shared" si="13"/>
        <v>166.66666666666666</v>
      </c>
      <c r="H120" s="24">
        <f t="shared" si="14"/>
        <v>580.00000000000273</v>
      </c>
      <c r="I120" s="24">
        <f t="shared" si="15"/>
        <v>41166.666666666941</v>
      </c>
      <c r="J120" s="8">
        <f t="shared" si="19"/>
        <v>56484.338298687275</v>
      </c>
      <c r="K120" s="7">
        <f t="shared" si="11"/>
        <v>564.84338298687271</v>
      </c>
      <c r="L120" s="8">
        <f t="shared" si="17"/>
        <v>52.324175168429861</v>
      </c>
      <c r="M120" s="8">
        <f t="shared" si="12"/>
        <v>617.16755815530257</v>
      </c>
      <c r="N120" s="8">
        <f t="shared" si="18"/>
        <v>56432.014123518842</v>
      </c>
    </row>
    <row r="121" spans="4:14" x14ac:dyDescent="0.35">
      <c r="D121" s="13">
        <v>114</v>
      </c>
      <c r="E121" s="24">
        <f t="shared" si="16"/>
        <v>41166.666666666941</v>
      </c>
      <c r="F121" s="24">
        <f t="shared" si="10"/>
        <v>411.66666666666941</v>
      </c>
      <c r="G121" s="24">
        <f t="shared" si="13"/>
        <v>166.66666666666666</v>
      </c>
      <c r="H121" s="24">
        <f t="shared" si="14"/>
        <v>578.3333333333361</v>
      </c>
      <c r="I121" s="24">
        <f t="shared" si="15"/>
        <v>41000.000000000276</v>
      </c>
      <c r="J121" s="8">
        <f t="shared" si="19"/>
        <v>56432.014123518842</v>
      </c>
      <c r="K121" s="7">
        <f t="shared" si="11"/>
        <v>564.32014123518843</v>
      </c>
      <c r="L121" s="8">
        <f t="shared" si="17"/>
        <v>52.847416920114142</v>
      </c>
      <c r="M121" s="8">
        <f t="shared" si="12"/>
        <v>617.16755815530257</v>
      </c>
      <c r="N121" s="8">
        <f t="shared" si="18"/>
        <v>56379.166706598728</v>
      </c>
    </row>
    <row r="122" spans="4:14" x14ac:dyDescent="0.35">
      <c r="D122" s="13">
        <v>115</v>
      </c>
      <c r="E122" s="24">
        <f t="shared" si="16"/>
        <v>41000.000000000276</v>
      </c>
      <c r="F122" s="24">
        <f t="shared" si="10"/>
        <v>410.00000000000279</v>
      </c>
      <c r="G122" s="24">
        <f t="shared" si="13"/>
        <v>166.66666666666666</v>
      </c>
      <c r="H122" s="24">
        <f t="shared" si="14"/>
        <v>576.66666666666947</v>
      </c>
      <c r="I122" s="24">
        <f t="shared" si="15"/>
        <v>40833.333333333612</v>
      </c>
      <c r="J122" s="8">
        <f t="shared" si="19"/>
        <v>56379.166706598728</v>
      </c>
      <c r="K122" s="7">
        <f t="shared" si="11"/>
        <v>563.79166706598733</v>
      </c>
      <c r="L122" s="8">
        <f t="shared" si="17"/>
        <v>53.375891089315246</v>
      </c>
      <c r="M122" s="8">
        <f t="shared" si="12"/>
        <v>617.16755815530257</v>
      </c>
      <c r="N122" s="8">
        <f t="shared" si="18"/>
        <v>56325.790815509412</v>
      </c>
    </row>
    <row r="123" spans="4:14" x14ac:dyDescent="0.35">
      <c r="D123" s="13">
        <v>116</v>
      </c>
      <c r="E123" s="24">
        <f t="shared" si="16"/>
        <v>40833.333333333612</v>
      </c>
      <c r="F123" s="24">
        <f t="shared" si="10"/>
        <v>408.33333333333616</v>
      </c>
      <c r="G123" s="24">
        <f t="shared" si="13"/>
        <v>166.66666666666666</v>
      </c>
      <c r="H123" s="24">
        <f t="shared" si="14"/>
        <v>575.00000000000284</v>
      </c>
      <c r="I123" s="24">
        <f t="shared" si="15"/>
        <v>40666.666666666948</v>
      </c>
      <c r="J123" s="8">
        <f t="shared" si="19"/>
        <v>56325.790815509412</v>
      </c>
      <c r="K123" s="7">
        <f t="shared" si="11"/>
        <v>563.25790815509413</v>
      </c>
      <c r="L123" s="8">
        <f t="shared" si="17"/>
        <v>53.909650000208444</v>
      </c>
      <c r="M123" s="8">
        <f t="shared" si="12"/>
        <v>617.16755815530257</v>
      </c>
      <c r="N123" s="8">
        <f t="shared" si="18"/>
        <v>56271.881165509207</v>
      </c>
    </row>
    <row r="124" spans="4:14" x14ac:dyDescent="0.35">
      <c r="D124" s="13">
        <v>117</v>
      </c>
      <c r="E124" s="24">
        <f t="shared" si="16"/>
        <v>40666.666666666948</v>
      </c>
      <c r="F124" s="24">
        <f t="shared" si="10"/>
        <v>406.66666666666947</v>
      </c>
      <c r="G124" s="24">
        <f t="shared" si="13"/>
        <v>166.66666666666666</v>
      </c>
      <c r="H124" s="24">
        <f t="shared" si="14"/>
        <v>573.3333333333361</v>
      </c>
      <c r="I124" s="24">
        <f t="shared" si="15"/>
        <v>40500.000000000284</v>
      </c>
      <c r="J124" s="8">
        <f t="shared" si="19"/>
        <v>56271.881165509207</v>
      </c>
      <c r="K124" s="7">
        <f t="shared" si="11"/>
        <v>562.71881165509205</v>
      </c>
      <c r="L124" s="8">
        <f t="shared" si="17"/>
        <v>54.448746500210518</v>
      </c>
      <c r="M124" s="8">
        <f t="shared" si="12"/>
        <v>617.16755815530257</v>
      </c>
      <c r="N124" s="8">
        <f t="shared" si="18"/>
        <v>56217.432419008997</v>
      </c>
    </row>
    <row r="125" spans="4:14" x14ac:dyDescent="0.35">
      <c r="D125" s="13">
        <v>118</v>
      </c>
      <c r="E125" s="24">
        <f t="shared" si="16"/>
        <v>40500.000000000284</v>
      </c>
      <c r="F125" s="24">
        <f t="shared" si="10"/>
        <v>405.00000000000284</v>
      </c>
      <c r="G125" s="24">
        <f t="shared" si="13"/>
        <v>166.66666666666666</v>
      </c>
      <c r="H125" s="24">
        <f t="shared" si="14"/>
        <v>571.66666666666947</v>
      </c>
      <c r="I125" s="24">
        <f t="shared" si="15"/>
        <v>40333.33333333362</v>
      </c>
      <c r="J125" s="8">
        <f t="shared" si="19"/>
        <v>56217.432419008997</v>
      </c>
      <c r="K125" s="7">
        <f t="shared" si="11"/>
        <v>562.17432419009003</v>
      </c>
      <c r="L125" s="8">
        <f t="shared" si="17"/>
        <v>54.993233965212539</v>
      </c>
      <c r="M125" s="8">
        <f t="shared" si="12"/>
        <v>617.16755815530257</v>
      </c>
      <c r="N125" s="8">
        <f t="shared" si="18"/>
        <v>56162.439185043782</v>
      </c>
    </row>
    <row r="126" spans="4:14" x14ac:dyDescent="0.35">
      <c r="D126" s="13">
        <v>119</v>
      </c>
      <c r="E126" s="24">
        <f t="shared" si="16"/>
        <v>40333.33333333362</v>
      </c>
      <c r="F126" s="24">
        <f t="shared" si="10"/>
        <v>403.33333333333621</v>
      </c>
      <c r="G126" s="24">
        <f t="shared" si="13"/>
        <v>166.66666666666666</v>
      </c>
      <c r="H126" s="24">
        <f t="shared" si="14"/>
        <v>570.00000000000284</v>
      </c>
      <c r="I126" s="24">
        <f t="shared" si="15"/>
        <v>40166.666666666955</v>
      </c>
      <c r="J126" s="8">
        <f t="shared" si="19"/>
        <v>56162.439185043782</v>
      </c>
      <c r="K126" s="7">
        <f t="shared" si="11"/>
        <v>561.62439185043786</v>
      </c>
      <c r="L126" s="8">
        <f t="shared" si="17"/>
        <v>55.543166304864712</v>
      </c>
      <c r="M126" s="8">
        <f t="shared" si="12"/>
        <v>617.16755815530257</v>
      </c>
      <c r="N126" s="8">
        <f t="shared" si="18"/>
        <v>56106.896018738917</v>
      </c>
    </row>
    <row r="127" spans="4:14" x14ac:dyDescent="0.35">
      <c r="D127" s="13">
        <v>120</v>
      </c>
      <c r="E127" s="24">
        <f t="shared" si="16"/>
        <v>40166.666666666955</v>
      </c>
      <c r="F127" s="24">
        <f t="shared" si="10"/>
        <v>401.66666666666958</v>
      </c>
      <c r="G127" s="24">
        <f t="shared" si="13"/>
        <v>166.66666666666666</v>
      </c>
      <c r="H127" s="24">
        <f t="shared" si="14"/>
        <v>568.33333333333621</v>
      </c>
      <c r="I127" s="24">
        <f t="shared" si="15"/>
        <v>40000.000000000291</v>
      </c>
      <c r="J127" s="8">
        <f t="shared" si="19"/>
        <v>56106.896018738917</v>
      </c>
      <c r="K127" s="7">
        <f t="shared" si="11"/>
        <v>561.06896018738917</v>
      </c>
      <c r="L127" s="8">
        <f t="shared" si="17"/>
        <v>56.098597967913406</v>
      </c>
      <c r="M127" s="8">
        <f t="shared" si="12"/>
        <v>617.16755815530257</v>
      </c>
      <c r="N127" s="8">
        <f t="shared" si="18"/>
        <v>56050.797420771007</v>
      </c>
    </row>
    <row r="128" spans="4:14" x14ac:dyDescent="0.35">
      <c r="D128" s="13">
        <v>121</v>
      </c>
      <c r="E128" s="24">
        <f t="shared" si="16"/>
        <v>40000.000000000291</v>
      </c>
      <c r="F128" s="24">
        <f t="shared" si="10"/>
        <v>400.0000000000029</v>
      </c>
      <c r="G128" s="24">
        <f t="shared" si="13"/>
        <v>166.66666666666666</v>
      </c>
      <c r="H128" s="24">
        <f t="shared" si="14"/>
        <v>566.66666666666958</v>
      </c>
      <c r="I128" s="24">
        <f t="shared" si="15"/>
        <v>39833.333333333627</v>
      </c>
      <c r="J128" s="8">
        <f t="shared" si="19"/>
        <v>56050.797420771007</v>
      </c>
      <c r="K128" s="7">
        <f t="shared" si="11"/>
        <v>560.50797420771005</v>
      </c>
      <c r="L128" s="8">
        <f t="shared" si="17"/>
        <v>56.659583947592523</v>
      </c>
      <c r="M128" s="8">
        <f t="shared" si="12"/>
        <v>617.16755815530257</v>
      </c>
      <c r="N128" s="8">
        <f t="shared" si="18"/>
        <v>55994.137836823415</v>
      </c>
    </row>
    <row r="129" spans="4:14" x14ac:dyDescent="0.35">
      <c r="D129" s="13">
        <v>122</v>
      </c>
      <c r="E129" s="24">
        <f t="shared" si="16"/>
        <v>39833.333333333627</v>
      </c>
      <c r="F129" s="24">
        <f t="shared" si="10"/>
        <v>398.33333333333627</v>
      </c>
      <c r="G129" s="24">
        <f t="shared" si="13"/>
        <v>166.66666666666666</v>
      </c>
      <c r="H129" s="24">
        <f t="shared" si="14"/>
        <v>565.00000000000296</v>
      </c>
      <c r="I129" s="24">
        <f t="shared" si="15"/>
        <v>39666.666666666963</v>
      </c>
      <c r="J129" s="8">
        <f t="shared" si="19"/>
        <v>55994.137836823415</v>
      </c>
      <c r="K129" s="7">
        <f t="shared" si="11"/>
        <v>559.94137836823415</v>
      </c>
      <c r="L129" s="8">
        <f t="shared" si="17"/>
        <v>57.226179787068418</v>
      </c>
      <c r="M129" s="8">
        <f t="shared" si="12"/>
        <v>617.16755815530257</v>
      </c>
      <c r="N129" s="8">
        <f t="shared" si="18"/>
        <v>55936.911657036348</v>
      </c>
    </row>
    <row r="130" spans="4:14" x14ac:dyDescent="0.35">
      <c r="D130" s="13">
        <v>123</v>
      </c>
      <c r="E130" s="24">
        <f t="shared" si="16"/>
        <v>39666.666666666963</v>
      </c>
      <c r="F130" s="24">
        <f t="shared" si="10"/>
        <v>396.66666666666964</v>
      </c>
      <c r="G130" s="24">
        <f t="shared" si="13"/>
        <v>166.66666666666666</v>
      </c>
      <c r="H130" s="24">
        <f t="shared" si="14"/>
        <v>563.33333333333633</v>
      </c>
      <c r="I130" s="24">
        <f t="shared" si="15"/>
        <v>39500.000000000298</v>
      </c>
      <c r="J130" s="8">
        <f t="shared" si="19"/>
        <v>55936.911657036348</v>
      </c>
      <c r="K130" s="7">
        <f t="shared" si="11"/>
        <v>559.36911657036353</v>
      </c>
      <c r="L130" s="8">
        <f t="shared" si="17"/>
        <v>57.798441584939042</v>
      </c>
      <c r="M130" s="8">
        <f t="shared" si="12"/>
        <v>617.16755815530257</v>
      </c>
      <c r="N130" s="8">
        <f t="shared" si="18"/>
        <v>55879.113215451405</v>
      </c>
    </row>
    <row r="131" spans="4:14" x14ac:dyDescent="0.35">
      <c r="D131" s="13">
        <v>124</v>
      </c>
      <c r="E131" s="24">
        <f t="shared" si="16"/>
        <v>39500.000000000298</v>
      </c>
      <c r="F131" s="24">
        <f t="shared" si="10"/>
        <v>395.00000000000301</v>
      </c>
      <c r="G131" s="24">
        <f t="shared" si="13"/>
        <v>166.66666666666666</v>
      </c>
      <c r="H131" s="24">
        <f t="shared" si="14"/>
        <v>561.6666666666697</v>
      </c>
      <c r="I131" s="24">
        <f t="shared" si="15"/>
        <v>39333.333333333634</v>
      </c>
      <c r="J131" s="8">
        <f t="shared" si="19"/>
        <v>55879.113215451405</v>
      </c>
      <c r="K131" s="7">
        <f t="shared" si="11"/>
        <v>558.79113215451412</v>
      </c>
      <c r="L131" s="8">
        <f t="shared" si="17"/>
        <v>58.376426000788456</v>
      </c>
      <c r="M131" s="8">
        <f t="shared" si="12"/>
        <v>617.16755815530257</v>
      </c>
      <c r="N131" s="8">
        <f t="shared" si="18"/>
        <v>55820.736789450617</v>
      </c>
    </row>
    <row r="132" spans="4:14" x14ac:dyDescent="0.35">
      <c r="D132" s="13">
        <v>125</v>
      </c>
      <c r="E132" s="24">
        <f t="shared" si="16"/>
        <v>39333.333333333634</v>
      </c>
      <c r="F132" s="24">
        <f t="shared" si="10"/>
        <v>393.33333333333633</v>
      </c>
      <c r="G132" s="24">
        <f t="shared" si="13"/>
        <v>166.66666666666666</v>
      </c>
      <c r="H132" s="24">
        <f t="shared" si="14"/>
        <v>560.00000000000296</v>
      </c>
      <c r="I132" s="24">
        <f t="shared" si="15"/>
        <v>39166.66666666697</v>
      </c>
      <c r="J132" s="8">
        <f t="shared" si="19"/>
        <v>55820.736789450617</v>
      </c>
      <c r="K132" s="7">
        <f t="shared" si="11"/>
        <v>558.20736789450621</v>
      </c>
      <c r="L132" s="8">
        <f t="shared" si="17"/>
        <v>58.960190260796367</v>
      </c>
      <c r="M132" s="8">
        <f t="shared" si="12"/>
        <v>617.16755815530257</v>
      </c>
      <c r="N132" s="8">
        <f t="shared" si="18"/>
        <v>55761.77659918982</v>
      </c>
    </row>
    <row r="133" spans="4:14" x14ac:dyDescent="0.35">
      <c r="D133" s="13">
        <v>126</v>
      </c>
      <c r="E133" s="24">
        <f t="shared" si="16"/>
        <v>39166.66666666697</v>
      </c>
      <c r="F133" s="24">
        <f t="shared" si="10"/>
        <v>391.6666666666697</v>
      </c>
      <c r="G133" s="24">
        <f t="shared" si="13"/>
        <v>166.66666666666666</v>
      </c>
      <c r="H133" s="24">
        <f t="shared" si="14"/>
        <v>558.33333333333633</v>
      </c>
      <c r="I133" s="24">
        <f t="shared" si="15"/>
        <v>39000.000000000306</v>
      </c>
      <c r="J133" s="8">
        <f t="shared" si="19"/>
        <v>55761.77659918982</v>
      </c>
      <c r="K133" s="7">
        <f t="shared" si="11"/>
        <v>557.61776599189818</v>
      </c>
      <c r="L133" s="8">
        <f t="shared" si="17"/>
        <v>59.549792163404391</v>
      </c>
      <c r="M133" s="8">
        <f t="shared" si="12"/>
        <v>617.16755815530257</v>
      </c>
      <c r="N133" s="8">
        <f t="shared" si="18"/>
        <v>55702.226807026418</v>
      </c>
    </row>
    <row r="134" spans="4:14" x14ac:dyDescent="0.35">
      <c r="D134" s="13">
        <v>127</v>
      </c>
      <c r="E134" s="24">
        <f t="shared" si="16"/>
        <v>39000.000000000306</v>
      </c>
      <c r="F134" s="24">
        <f t="shared" si="10"/>
        <v>390.00000000000307</v>
      </c>
      <c r="G134" s="24">
        <f t="shared" si="13"/>
        <v>166.66666666666666</v>
      </c>
      <c r="H134" s="24">
        <f t="shared" si="14"/>
        <v>556.6666666666697</v>
      </c>
      <c r="I134" s="24">
        <f t="shared" si="15"/>
        <v>38833.333333333641</v>
      </c>
      <c r="J134" s="8">
        <f t="shared" si="19"/>
        <v>55702.226807026418</v>
      </c>
      <c r="K134" s="7">
        <f t="shared" si="11"/>
        <v>557.0222680702642</v>
      </c>
      <c r="L134" s="8">
        <f t="shared" si="17"/>
        <v>60.145290085038368</v>
      </c>
      <c r="M134" s="8">
        <f t="shared" si="12"/>
        <v>617.16755815530257</v>
      </c>
      <c r="N134" s="8">
        <f t="shared" si="18"/>
        <v>55642.081516941376</v>
      </c>
    </row>
    <row r="135" spans="4:14" x14ac:dyDescent="0.35">
      <c r="D135" s="13">
        <v>128</v>
      </c>
      <c r="E135" s="24">
        <f t="shared" si="16"/>
        <v>38833.333333333641</v>
      </c>
      <c r="F135" s="24">
        <f t="shared" si="10"/>
        <v>388.33333333333644</v>
      </c>
      <c r="G135" s="24">
        <f t="shared" si="13"/>
        <v>166.66666666666666</v>
      </c>
      <c r="H135" s="24">
        <f t="shared" si="14"/>
        <v>555.00000000000307</v>
      </c>
      <c r="I135" s="24">
        <f t="shared" si="15"/>
        <v>38666.666666666977</v>
      </c>
      <c r="J135" s="8">
        <f t="shared" si="19"/>
        <v>55642.081516941376</v>
      </c>
      <c r="K135" s="7">
        <f t="shared" si="11"/>
        <v>556.4208151694138</v>
      </c>
      <c r="L135" s="8">
        <f t="shared" si="17"/>
        <v>60.746742985888773</v>
      </c>
      <c r="M135" s="8">
        <f t="shared" si="12"/>
        <v>617.16755815530257</v>
      </c>
      <c r="N135" s="8">
        <f t="shared" si="18"/>
        <v>55581.334773955488</v>
      </c>
    </row>
    <row r="136" spans="4:14" x14ac:dyDescent="0.35">
      <c r="D136" s="13">
        <v>129</v>
      </c>
      <c r="E136" s="24">
        <f t="shared" si="16"/>
        <v>38666.666666666977</v>
      </c>
      <c r="F136" s="24">
        <f t="shared" ref="F136:F199" si="20">(annrate/12)*E136</f>
        <v>386.66666666666976</v>
      </c>
      <c r="G136" s="24">
        <f t="shared" si="13"/>
        <v>166.66666666666666</v>
      </c>
      <c r="H136" s="24">
        <f t="shared" si="14"/>
        <v>553.33333333333644</v>
      </c>
      <c r="I136" s="24">
        <f t="shared" si="15"/>
        <v>38500.000000000313</v>
      </c>
      <c r="J136" s="8">
        <f t="shared" si="19"/>
        <v>55581.334773955488</v>
      </c>
      <c r="K136" s="7">
        <f t="shared" ref="K136:K199" si="21">(annrate/12)*J136</f>
        <v>555.81334773955484</v>
      </c>
      <c r="L136" s="8">
        <f t="shared" si="17"/>
        <v>61.35421041574773</v>
      </c>
      <c r="M136" s="8">
        <f t="shared" ref="M136:M199" si="22">-PMT(annrate/12,360,60000,0,0)</f>
        <v>617.16755815530257</v>
      </c>
      <c r="N136" s="8">
        <f t="shared" si="18"/>
        <v>55519.980563539742</v>
      </c>
    </row>
    <row r="137" spans="4:14" x14ac:dyDescent="0.35">
      <c r="D137" s="13">
        <v>130</v>
      </c>
      <c r="E137" s="24">
        <f t="shared" si="16"/>
        <v>38500.000000000313</v>
      </c>
      <c r="F137" s="24">
        <f t="shared" si="20"/>
        <v>385.00000000000313</v>
      </c>
      <c r="G137" s="24">
        <f t="shared" ref="G137:G200" si="23">$B$5</f>
        <v>166.66666666666666</v>
      </c>
      <c r="H137" s="24">
        <f t="shared" ref="H137:H200" si="24">G137+F137</f>
        <v>551.66666666666981</v>
      </c>
      <c r="I137" s="24">
        <f t="shared" ref="I137:I200" si="25">E137-G137</f>
        <v>38333.333333333649</v>
      </c>
      <c r="J137" s="8">
        <f t="shared" si="19"/>
        <v>55519.980563539742</v>
      </c>
      <c r="K137" s="7">
        <f t="shared" si="21"/>
        <v>555.19980563539741</v>
      </c>
      <c r="L137" s="8">
        <f t="shared" si="17"/>
        <v>61.967752519905162</v>
      </c>
      <c r="M137" s="8">
        <f t="shared" si="22"/>
        <v>617.16755815530257</v>
      </c>
      <c r="N137" s="8">
        <f t="shared" si="18"/>
        <v>55458.012811019835</v>
      </c>
    </row>
    <row r="138" spans="4:14" x14ac:dyDescent="0.35">
      <c r="D138" s="13">
        <v>131</v>
      </c>
      <c r="E138" s="24">
        <f t="shared" ref="E138:E201" si="26">E137-$B$5</f>
        <v>38333.333333333649</v>
      </c>
      <c r="F138" s="24">
        <f t="shared" si="20"/>
        <v>383.3333333333365</v>
      </c>
      <c r="G138" s="24">
        <f t="shared" si="23"/>
        <v>166.66666666666666</v>
      </c>
      <c r="H138" s="24">
        <f t="shared" si="24"/>
        <v>550.00000000000318</v>
      </c>
      <c r="I138" s="24">
        <f t="shared" si="25"/>
        <v>38166.666666666984</v>
      </c>
      <c r="J138" s="8">
        <f t="shared" si="19"/>
        <v>55458.012811019835</v>
      </c>
      <c r="K138" s="7">
        <f t="shared" si="21"/>
        <v>554.58012811019842</v>
      </c>
      <c r="L138" s="8">
        <f t="shared" ref="L138:L201" si="27">M138-K138</f>
        <v>62.587430045104156</v>
      </c>
      <c r="M138" s="8">
        <f t="shared" si="22"/>
        <v>617.16755815530257</v>
      </c>
      <c r="N138" s="8">
        <f t="shared" ref="N138:N201" si="28">J138-L138</f>
        <v>55395.425380974732</v>
      </c>
    </row>
    <row r="139" spans="4:14" x14ac:dyDescent="0.35">
      <c r="D139" s="13">
        <v>132</v>
      </c>
      <c r="E139" s="24">
        <f t="shared" si="26"/>
        <v>38166.666666666984</v>
      </c>
      <c r="F139" s="24">
        <f t="shared" si="20"/>
        <v>381.66666666666987</v>
      </c>
      <c r="G139" s="24">
        <f t="shared" si="23"/>
        <v>166.66666666666666</v>
      </c>
      <c r="H139" s="24">
        <f t="shared" si="24"/>
        <v>548.33333333333655</v>
      </c>
      <c r="I139" s="24">
        <f t="shared" si="25"/>
        <v>38000.00000000032</v>
      </c>
      <c r="J139" s="8">
        <f t="shared" ref="J139:J202" si="29">N138</f>
        <v>55395.425380974732</v>
      </c>
      <c r="K139" s="7">
        <f t="shared" si="21"/>
        <v>553.95425380974734</v>
      </c>
      <c r="L139" s="8">
        <f t="shared" si="27"/>
        <v>63.21330434555523</v>
      </c>
      <c r="M139" s="8">
        <f t="shared" si="22"/>
        <v>617.16755815530257</v>
      </c>
      <c r="N139" s="8">
        <f t="shared" si="28"/>
        <v>55332.212076629177</v>
      </c>
    </row>
    <row r="140" spans="4:14" x14ac:dyDescent="0.35">
      <c r="D140" s="13">
        <v>133</v>
      </c>
      <c r="E140" s="24">
        <f t="shared" si="26"/>
        <v>38000.00000000032</v>
      </c>
      <c r="F140" s="24">
        <f t="shared" si="20"/>
        <v>380.00000000000318</v>
      </c>
      <c r="G140" s="24">
        <f t="shared" si="23"/>
        <v>166.66666666666666</v>
      </c>
      <c r="H140" s="24">
        <f t="shared" si="24"/>
        <v>546.66666666666981</v>
      </c>
      <c r="I140" s="24">
        <f t="shared" si="25"/>
        <v>37833.333333333656</v>
      </c>
      <c r="J140" s="8">
        <f t="shared" si="29"/>
        <v>55332.212076629177</v>
      </c>
      <c r="K140" s="7">
        <f t="shared" si="21"/>
        <v>553.32212076629173</v>
      </c>
      <c r="L140" s="8">
        <f t="shared" si="27"/>
        <v>63.84543738901084</v>
      </c>
      <c r="M140" s="8">
        <f t="shared" si="22"/>
        <v>617.16755815530257</v>
      </c>
      <c r="N140" s="8">
        <f t="shared" si="28"/>
        <v>55268.366639240165</v>
      </c>
    </row>
    <row r="141" spans="4:14" x14ac:dyDescent="0.35">
      <c r="D141" s="13">
        <v>134</v>
      </c>
      <c r="E141" s="24">
        <f t="shared" si="26"/>
        <v>37833.333333333656</v>
      </c>
      <c r="F141" s="24">
        <f t="shared" si="20"/>
        <v>378.33333333333655</v>
      </c>
      <c r="G141" s="24">
        <f t="shared" si="23"/>
        <v>166.66666666666666</v>
      </c>
      <c r="H141" s="24">
        <f t="shared" si="24"/>
        <v>545.00000000000318</v>
      </c>
      <c r="I141" s="24">
        <f t="shared" si="25"/>
        <v>37666.666666666992</v>
      </c>
      <c r="J141" s="8">
        <f t="shared" si="29"/>
        <v>55268.366639240165</v>
      </c>
      <c r="K141" s="7">
        <f t="shared" si="21"/>
        <v>552.68366639240162</v>
      </c>
      <c r="L141" s="8">
        <f t="shared" si="27"/>
        <v>64.483891762900953</v>
      </c>
      <c r="M141" s="8">
        <f t="shared" si="22"/>
        <v>617.16755815530257</v>
      </c>
      <c r="N141" s="8">
        <f t="shared" si="28"/>
        <v>55203.882747477262</v>
      </c>
    </row>
    <row r="142" spans="4:14" x14ac:dyDescent="0.35">
      <c r="D142" s="13">
        <v>135</v>
      </c>
      <c r="E142" s="24">
        <f t="shared" si="26"/>
        <v>37666.666666666992</v>
      </c>
      <c r="F142" s="24">
        <f t="shared" si="20"/>
        <v>376.66666666666993</v>
      </c>
      <c r="G142" s="24">
        <f t="shared" si="23"/>
        <v>166.66666666666666</v>
      </c>
      <c r="H142" s="24">
        <f t="shared" si="24"/>
        <v>543.33333333333655</v>
      </c>
      <c r="I142" s="24">
        <f t="shared" si="25"/>
        <v>37500.000000000327</v>
      </c>
      <c r="J142" s="8">
        <f t="shared" si="29"/>
        <v>55203.882747477262</v>
      </c>
      <c r="K142" s="7">
        <f t="shared" si="21"/>
        <v>552.03882747477269</v>
      </c>
      <c r="L142" s="8">
        <f t="shared" si="27"/>
        <v>65.128730680529884</v>
      </c>
      <c r="M142" s="8">
        <f t="shared" si="22"/>
        <v>617.16755815530257</v>
      </c>
      <c r="N142" s="8">
        <f t="shared" si="28"/>
        <v>55138.754016796731</v>
      </c>
    </row>
    <row r="143" spans="4:14" x14ac:dyDescent="0.35">
      <c r="D143" s="13">
        <v>136</v>
      </c>
      <c r="E143" s="24">
        <f t="shared" si="26"/>
        <v>37500.000000000327</v>
      </c>
      <c r="F143" s="24">
        <f t="shared" si="20"/>
        <v>375.0000000000033</v>
      </c>
      <c r="G143" s="24">
        <f t="shared" si="23"/>
        <v>166.66666666666666</v>
      </c>
      <c r="H143" s="24">
        <f t="shared" si="24"/>
        <v>541.66666666666993</v>
      </c>
      <c r="I143" s="24">
        <f t="shared" si="25"/>
        <v>37333.333333333663</v>
      </c>
      <c r="J143" s="8">
        <f t="shared" si="29"/>
        <v>55138.754016796731</v>
      </c>
      <c r="K143" s="7">
        <f t="shared" si="21"/>
        <v>551.38754016796736</v>
      </c>
      <c r="L143" s="8">
        <f t="shared" si="27"/>
        <v>65.780017987335214</v>
      </c>
      <c r="M143" s="8">
        <f t="shared" si="22"/>
        <v>617.16755815530257</v>
      </c>
      <c r="N143" s="8">
        <f t="shared" si="28"/>
        <v>55072.973998809393</v>
      </c>
    </row>
    <row r="144" spans="4:14" x14ac:dyDescent="0.35">
      <c r="D144" s="13">
        <v>137</v>
      </c>
      <c r="E144" s="24">
        <f t="shared" si="26"/>
        <v>37333.333333333663</v>
      </c>
      <c r="F144" s="24">
        <f t="shared" si="20"/>
        <v>373.33333333333661</v>
      </c>
      <c r="G144" s="24">
        <f t="shared" si="23"/>
        <v>166.66666666666666</v>
      </c>
      <c r="H144" s="24">
        <f t="shared" si="24"/>
        <v>540.0000000000033</v>
      </c>
      <c r="I144" s="24">
        <f t="shared" si="25"/>
        <v>37166.666666666999</v>
      </c>
      <c r="J144" s="8">
        <f t="shared" si="29"/>
        <v>55072.973998809393</v>
      </c>
      <c r="K144" s="7">
        <f t="shared" si="21"/>
        <v>550.72973998809391</v>
      </c>
      <c r="L144" s="8">
        <f t="shared" si="27"/>
        <v>66.437818167208661</v>
      </c>
      <c r="M144" s="8">
        <f t="shared" si="22"/>
        <v>617.16755815530257</v>
      </c>
      <c r="N144" s="8">
        <f t="shared" si="28"/>
        <v>55006.536180642186</v>
      </c>
    </row>
    <row r="145" spans="4:14" x14ac:dyDescent="0.35">
      <c r="D145" s="13">
        <v>138</v>
      </c>
      <c r="E145" s="24">
        <f t="shared" si="26"/>
        <v>37166.666666666999</v>
      </c>
      <c r="F145" s="24">
        <f t="shared" si="20"/>
        <v>371.66666666666998</v>
      </c>
      <c r="G145" s="24">
        <f t="shared" si="23"/>
        <v>166.66666666666666</v>
      </c>
      <c r="H145" s="24">
        <f t="shared" si="24"/>
        <v>538.33333333333667</v>
      </c>
      <c r="I145" s="24">
        <f t="shared" si="25"/>
        <v>37000.000000000335</v>
      </c>
      <c r="J145" s="8">
        <f t="shared" si="29"/>
        <v>55006.536180642186</v>
      </c>
      <c r="K145" s="7">
        <f t="shared" si="21"/>
        <v>550.06536180642183</v>
      </c>
      <c r="L145" s="8">
        <f t="shared" si="27"/>
        <v>67.102196348880739</v>
      </c>
      <c r="M145" s="8">
        <f t="shared" si="22"/>
        <v>617.16755815530257</v>
      </c>
      <c r="N145" s="8">
        <f t="shared" si="28"/>
        <v>54939.433984293304</v>
      </c>
    </row>
    <row r="146" spans="4:14" x14ac:dyDescent="0.35">
      <c r="D146" s="13">
        <v>139</v>
      </c>
      <c r="E146" s="24">
        <f t="shared" si="26"/>
        <v>37000.000000000335</v>
      </c>
      <c r="F146" s="24">
        <f t="shared" si="20"/>
        <v>370.00000000000335</v>
      </c>
      <c r="G146" s="24">
        <f t="shared" si="23"/>
        <v>166.66666666666666</v>
      </c>
      <c r="H146" s="24">
        <f t="shared" si="24"/>
        <v>536.66666666667004</v>
      </c>
      <c r="I146" s="24">
        <f t="shared" si="25"/>
        <v>36833.33333333367</v>
      </c>
      <c r="J146" s="8">
        <f t="shared" si="29"/>
        <v>54939.433984293304</v>
      </c>
      <c r="K146" s="7">
        <f t="shared" si="21"/>
        <v>549.39433984293305</v>
      </c>
      <c r="L146" s="8">
        <f t="shared" si="27"/>
        <v>67.773218312369522</v>
      </c>
      <c r="M146" s="8">
        <f t="shared" si="22"/>
        <v>617.16755815530257</v>
      </c>
      <c r="N146" s="8">
        <f t="shared" si="28"/>
        <v>54871.660765980938</v>
      </c>
    </row>
    <row r="147" spans="4:14" x14ac:dyDescent="0.35">
      <c r="D147" s="13">
        <v>140</v>
      </c>
      <c r="E147" s="24">
        <f t="shared" si="26"/>
        <v>36833.33333333367</v>
      </c>
      <c r="F147" s="24">
        <f t="shared" si="20"/>
        <v>368.33333333333672</v>
      </c>
      <c r="G147" s="24">
        <f t="shared" si="23"/>
        <v>166.66666666666666</v>
      </c>
      <c r="H147" s="24">
        <f t="shared" si="24"/>
        <v>535.00000000000341</v>
      </c>
      <c r="I147" s="24">
        <f t="shared" si="25"/>
        <v>36666.666666667006</v>
      </c>
      <c r="J147" s="8">
        <f t="shared" si="29"/>
        <v>54871.660765980938</v>
      </c>
      <c r="K147" s="7">
        <f t="shared" si="21"/>
        <v>548.71660765980937</v>
      </c>
      <c r="L147" s="8">
        <f t="shared" si="27"/>
        <v>68.450950495493203</v>
      </c>
      <c r="M147" s="8">
        <f t="shared" si="22"/>
        <v>617.16755815530257</v>
      </c>
      <c r="N147" s="8">
        <f t="shared" si="28"/>
        <v>54803.209815485447</v>
      </c>
    </row>
    <row r="148" spans="4:14" x14ac:dyDescent="0.35">
      <c r="D148" s="13">
        <v>141</v>
      </c>
      <c r="E148" s="24">
        <f t="shared" si="26"/>
        <v>36666.666666667006</v>
      </c>
      <c r="F148" s="24">
        <f t="shared" si="20"/>
        <v>366.6666666666701</v>
      </c>
      <c r="G148" s="24">
        <f t="shared" si="23"/>
        <v>166.66666666666666</v>
      </c>
      <c r="H148" s="24">
        <f t="shared" si="24"/>
        <v>533.33333333333678</v>
      </c>
      <c r="I148" s="24">
        <f t="shared" si="25"/>
        <v>36500.000000000342</v>
      </c>
      <c r="J148" s="8">
        <f t="shared" si="29"/>
        <v>54803.209815485447</v>
      </c>
      <c r="K148" s="7">
        <f t="shared" si="21"/>
        <v>548.03209815485445</v>
      </c>
      <c r="L148" s="8">
        <f t="shared" si="27"/>
        <v>69.13546000044812</v>
      </c>
      <c r="M148" s="8">
        <f t="shared" si="22"/>
        <v>617.16755815530257</v>
      </c>
      <c r="N148" s="8">
        <f t="shared" si="28"/>
        <v>54734.074355484998</v>
      </c>
    </row>
    <row r="149" spans="4:14" x14ac:dyDescent="0.35">
      <c r="D149" s="13">
        <v>142</v>
      </c>
      <c r="E149" s="24">
        <f t="shared" si="26"/>
        <v>36500.000000000342</v>
      </c>
      <c r="F149" s="24">
        <f t="shared" si="20"/>
        <v>365.00000000000341</v>
      </c>
      <c r="G149" s="24">
        <f t="shared" si="23"/>
        <v>166.66666666666666</v>
      </c>
      <c r="H149" s="24">
        <f t="shared" si="24"/>
        <v>531.66666666667004</v>
      </c>
      <c r="I149" s="24">
        <f t="shared" si="25"/>
        <v>36333.333333333678</v>
      </c>
      <c r="J149" s="8">
        <f t="shared" si="29"/>
        <v>54734.074355484998</v>
      </c>
      <c r="K149" s="7">
        <f t="shared" si="21"/>
        <v>547.34074355484995</v>
      </c>
      <c r="L149" s="8">
        <f t="shared" si="27"/>
        <v>69.826814600452622</v>
      </c>
      <c r="M149" s="8">
        <f t="shared" si="22"/>
        <v>617.16755815530257</v>
      </c>
      <c r="N149" s="8">
        <f t="shared" si="28"/>
        <v>54664.247540884542</v>
      </c>
    </row>
    <row r="150" spans="4:14" x14ac:dyDescent="0.35">
      <c r="D150" s="13">
        <v>143</v>
      </c>
      <c r="E150" s="24">
        <f t="shared" si="26"/>
        <v>36333.333333333678</v>
      </c>
      <c r="F150" s="24">
        <f t="shared" si="20"/>
        <v>363.33333333333678</v>
      </c>
      <c r="G150" s="24">
        <f t="shared" si="23"/>
        <v>166.66666666666666</v>
      </c>
      <c r="H150" s="24">
        <f t="shared" si="24"/>
        <v>530.00000000000341</v>
      </c>
      <c r="I150" s="24">
        <f t="shared" si="25"/>
        <v>36166.666666667013</v>
      </c>
      <c r="J150" s="8">
        <f t="shared" si="29"/>
        <v>54664.247540884542</v>
      </c>
      <c r="K150" s="7">
        <f t="shared" si="21"/>
        <v>546.64247540884548</v>
      </c>
      <c r="L150" s="8">
        <f t="shared" si="27"/>
        <v>70.525082746457088</v>
      </c>
      <c r="M150" s="8">
        <f t="shared" si="22"/>
        <v>617.16755815530257</v>
      </c>
      <c r="N150" s="8">
        <f t="shared" si="28"/>
        <v>54593.722458138087</v>
      </c>
    </row>
    <row r="151" spans="4:14" x14ac:dyDescent="0.35">
      <c r="D151" s="13">
        <v>144</v>
      </c>
      <c r="E151" s="24">
        <f t="shared" si="26"/>
        <v>36166.666666667013</v>
      </c>
      <c r="F151" s="24">
        <f t="shared" si="20"/>
        <v>361.66666666667015</v>
      </c>
      <c r="G151" s="24">
        <f t="shared" si="23"/>
        <v>166.66666666666666</v>
      </c>
      <c r="H151" s="24">
        <f t="shared" si="24"/>
        <v>528.33333333333678</v>
      </c>
      <c r="I151" s="24">
        <f t="shared" si="25"/>
        <v>36000.000000000349</v>
      </c>
      <c r="J151" s="8">
        <f t="shared" si="29"/>
        <v>54593.722458138087</v>
      </c>
      <c r="K151" s="7">
        <f t="shared" si="21"/>
        <v>545.93722458138086</v>
      </c>
      <c r="L151" s="8">
        <f t="shared" si="27"/>
        <v>71.230333573921712</v>
      </c>
      <c r="M151" s="8">
        <f t="shared" si="22"/>
        <v>617.16755815530257</v>
      </c>
      <c r="N151" s="8">
        <f t="shared" si="28"/>
        <v>54522.492124564167</v>
      </c>
    </row>
    <row r="152" spans="4:14" x14ac:dyDescent="0.35">
      <c r="D152" s="13">
        <v>145</v>
      </c>
      <c r="E152" s="24">
        <f t="shared" si="26"/>
        <v>36000.000000000349</v>
      </c>
      <c r="F152" s="24">
        <f t="shared" si="20"/>
        <v>360.00000000000352</v>
      </c>
      <c r="G152" s="24">
        <f t="shared" si="23"/>
        <v>166.66666666666666</v>
      </c>
      <c r="H152" s="24">
        <f t="shared" si="24"/>
        <v>526.66666666667015</v>
      </c>
      <c r="I152" s="24">
        <f t="shared" si="25"/>
        <v>35833.333333333685</v>
      </c>
      <c r="J152" s="8">
        <f t="shared" si="29"/>
        <v>54522.492124564167</v>
      </c>
      <c r="K152" s="7">
        <f t="shared" si="21"/>
        <v>545.22492124564167</v>
      </c>
      <c r="L152" s="8">
        <f t="shared" si="27"/>
        <v>71.942636909660905</v>
      </c>
      <c r="M152" s="8">
        <f t="shared" si="22"/>
        <v>617.16755815530257</v>
      </c>
      <c r="N152" s="8">
        <f t="shared" si="28"/>
        <v>54450.549487654505</v>
      </c>
    </row>
    <row r="153" spans="4:14" x14ac:dyDescent="0.35">
      <c r="D153" s="13">
        <v>146</v>
      </c>
      <c r="E153" s="24">
        <f t="shared" si="26"/>
        <v>35833.333333333685</v>
      </c>
      <c r="F153" s="24">
        <f t="shared" si="20"/>
        <v>358.33333333333684</v>
      </c>
      <c r="G153" s="24">
        <f t="shared" si="23"/>
        <v>166.66666666666666</v>
      </c>
      <c r="H153" s="24">
        <f t="shared" si="24"/>
        <v>525.00000000000352</v>
      </c>
      <c r="I153" s="24">
        <f t="shared" si="25"/>
        <v>35666.666666667021</v>
      </c>
      <c r="J153" s="8">
        <f t="shared" si="29"/>
        <v>54450.549487654505</v>
      </c>
      <c r="K153" s="7">
        <f t="shared" si="21"/>
        <v>544.50549487654507</v>
      </c>
      <c r="L153" s="8">
        <f t="shared" si="27"/>
        <v>72.6620632787575</v>
      </c>
      <c r="M153" s="8">
        <f t="shared" si="22"/>
        <v>617.16755815530257</v>
      </c>
      <c r="N153" s="8">
        <f t="shared" si="28"/>
        <v>54377.887424375745</v>
      </c>
    </row>
    <row r="154" spans="4:14" x14ac:dyDescent="0.35">
      <c r="D154" s="13">
        <v>147</v>
      </c>
      <c r="E154" s="24">
        <f t="shared" si="26"/>
        <v>35666.666666667021</v>
      </c>
      <c r="F154" s="24">
        <f t="shared" si="20"/>
        <v>356.66666666667021</v>
      </c>
      <c r="G154" s="24">
        <f t="shared" si="23"/>
        <v>166.66666666666666</v>
      </c>
      <c r="H154" s="24">
        <f t="shared" si="24"/>
        <v>523.3333333333369</v>
      </c>
      <c r="I154" s="24">
        <f t="shared" si="25"/>
        <v>35500.000000000357</v>
      </c>
      <c r="J154" s="8">
        <f t="shared" si="29"/>
        <v>54377.887424375745</v>
      </c>
      <c r="K154" s="7">
        <f t="shared" si="21"/>
        <v>543.77887424375751</v>
      </c>
      <c r="L154" s="8">
        <f t="shared" si="27"/>
        <v>73.388683911545058</v>
      </c>
      <c r="M154" s="8">
        <f t="shared" si="22"/>
        <v>617.16755815530257</v>
      </c>
      <c r="N154" s="8">
        <f t="shared" si="28"/>
        <v>54304.498740464202</v>
      </c>
    </row>
    <row r="155" spans="4:14" x14ac:dyDescent="0.35">
      <c r="D155" s="13">
        <v>148</v>
      </c>
      <c r="E155" s="24">
        <f t="shared" si="26"/>
        <v>35500.000000000357</v>
      </c>
      <c r="F155" s="24">
        <f t="shared" si="20"/>
        <v>355.00000000000358</v>
      </c>
      <c r="G155" s="24">
        <f t="shared" si="23"/>
        <v>166.66666666666666</v>
      </c>
      <c r="H155" s="24">
        <f t="shared" si="24"/>
        <v>521.66666666667027</v>
      </c>
      <c r="I155" s="24">
        <f t="shared" si="25"/>
        <v>35333.333333333692</v>
      </c>
      <c r="J155" s="8">
        <f t="shared" si="29"/>
        <v>54304.498740464202</v>
      </c>
      <c r="K155" s="7">
        <f t="shared" si="21"/>
        <v>543.04498740464203</v>
      </c>
      <c r="L155" s="8">
        <f t="shared" si="27"/>
        <v>74.122570750660543</v>
      </c>
      <c r="M155" s="8">
        <f t="shared" si="22"/>
        <v>617.16755815530257</v>
      </c>
      <c r="N155" s="8">
        <f t="shared" si="28"/>
        <v>54230.376169713541</v>
      </c>
    </row>
    <row r="156" spans="4:14" x14ac:dyDescent="0.35">
      <c r="D156" s="13">
        <v>149</v>
      </c>
      <c r="E156" s="24">
        <f t="shared" si="26"/>
        <v>35333.333333333692</v>
      </c>
      <c r="F156" s="24">
        <f t="shared" si="20"/>
        <v>353.33333333333695</v>
      </c>
      <c r="G156" s="24">
        <f t="shared" si="23"/>
        <v>166.66666666666666</v>
      </c>
      <c r="H156" s="24">
        <f t="shared" si="24"/>
        <v>520.00000000000364</v>
      </c>
      <c r="I156" s="24">
        <f t="shared" si="25"/>
        <v>35166.666666667028</v>
      </c>
      <c r="J156" s="8">
        <f t="shared" si="29"/>
        <v>54230.376169713541</v>
      </c>
      <c r="K156" s="7">
        <f t="shared" si="21"/>
        <v>542.30376169713543</v>
      </c>
      <c r="L156" s="8">
        <f t="shared" si="27"/>
        <v>74.863796458167144</v>
      </c>
      <c r="M156" s="8">
        <f t="shared" si="22"/>
        <v>617.16755815530257</v>
      </c>
      <c r="N156" s="8">
        <f t="shared" si="28"/>
        <v>54155.512373255377</v>
      </c>
    </row>
    <row r="157" spans="4:14" x14ac:dyDescent="0.35">
      <c r="D157" s="13">
        <v>150</v>
      </c>
      <c r="E157" s="24">
        <f t="shared" si="26"/>
        <v>35166.666666667028</v>
      </c>
      <c r="F157" s="24">
        <f t="shared" si="20"/>
        <v>351.66666666667027</v>
      </c>
      <c r="G157" s="24">
        <f t="shared" si="23"/>
        <v>166.66666666666666</v>
      </c>
      <c r="H157" s="24">
        <f t="shared" si="24"/>
        <v>518.3333333333369</v>
      </c>
      <c r="I157" s="24">
        <f t="shared" si="25"/>
        <v>35000.000000000364</v>
      </c>
      <c r="J157" s="8">
        <f t="shared" si="29"/>
        <v>54155.512373255377</v>
      </c>
      <c r="K157" s="7">
        <f t="shared" si="21"/>
        <v>541.55512373255374</v>
      </c>
      <c r="L157" s="8">
        <f t="shared" si="27"/>
        <v>75.612434422748834</v>
      </c>
      <c r="M157" s="8">
        <f t="shared" si="22"/>
        <v>617.16755815530257</v>
      </c>
      <c r="N157" s="8">
        <f t="shared" si="28"/>
        <v>54079.899938832627</v>
      </c>
    </row>
    <row r="158" spans="4:14" x14ac:dyDescent="0.35">
      <c r="D158" s="13">
        <v>151</v>
      </c>
      <c r="E158" s="24">
        <f t="shared" si="26"/>
        <v>35000.000000000364</v>
      </c>
      <c r="F158" s="24">
        <f t="shared" si="20"/>
        <v>350.00000000000364</v>
      </c>
      <c r="G158" s="24">
        <f t="shared" si="23"/>
        <v>166.66666666666666</v>
      </c>
      <c r="H158" s="24">
        <f t="shared" si="24"/>
        <v>516.66666666667027</v>
      </c>
      <c r="I158" s="24">
        <f t="shared" si="25"/>
        <v>34833.3333333337</v>
      </c>
      <c r="J158" s="8">
        <f t="shared" si="29"/>
        <v>54079.899938832627</v>
      </c>
      <c r="K158" s="7">
        <f t="shared" si="21"/>
        <v>540.79899938832625</v>
      </c>
      <c r="L158" s="8">
        <f t="shared" si="27"/>
        <v>76.368558766976321</v>
      </c>
      <c r="M158" s="8">
        <f t="shared" si="22"/>
        <v>617.16755815530257</v>
      </c>
      <c r="N158" s="8">
        <f t="shared" si="28"/>
        <v>54003.531380065651</v>
      </c>
    </row>
    <row r="159" spans="4:14" x14ac:dyDescent="0.35">
      <c r="D159" s="13">
        <v>152</v>
      </c>
      <c r="E159" s="24">
        <f t="shared" si="26"/>
        <v>34833.3333333337</v>
      </c>
      <c r="F159" s="24">
        <f t="shared" si="20"/>
        <v>348.33333333333701</v>
      </c>
      <c r="G159" s="24">
        <f t="shared" si="23"/>
        <v>166.66666666666666</v>
      </c>
      <c r="H159" s="24">
        <f t="shared" si="24"/>
        <v>515.00000000000364</v>
      </c>
      <c r="I159" s="24">
        <f t="shared" si="25"/>
        <v>34666.666666667035</v>
      </c>
      <c r="J159" s="8">
        <f t="shared" si="29"/>
        <v>54003.531380065651</v>
      </c>
      <c r="K159" s="7">
        <f t="shared" si="21"/>
        <v>540.03531380065647</v>
      </c>
      <c r="L159" s="8">
        <f t="shared" si="27"/>
        <v>77.132244354646105</v>
      </c>
      <c r="M159" s="8">
        <f t="shared" si="22"/>
        <v>617.16755815530257</v>
      </c>
      <c r="N159" s="8">
        <f t="shared" si="28"/>
        <v>53926.399135711006</v>
      </c>
    </row>
    <row r="160" spans="4:14" x14ac:dyDescent="0.35">
      <c r="D160" s="13">
        <v>153</v>
      </c>
      <c r="E160" s="24">
        <f t="shared" si="26"/>
        <v>34666.666666667035</v>
      </c>
      <c r="F160" s="24">
        <f t="shared" si="20"/>
        <v>346.66666666667038</v>
      </c>
      <c r="G160" s="24">
        <f t="shared" si="23"/>
        <v>166.66666666666666</v>
      </c>
      <c r="H160" s="24">
        <f t="shared" si="24"/>
        <v>513.33333333333701</v>
      </c>
      <c r="I160" s="24">
        <f t="shared" si="25"/>
        <v>34500.000000000371</v>
      </c>
      <c r="J160" s="8">
        <f t="shared" si="29"/>
        <v>53926.399135711006</v>
      </c>
      <c r="K160" s="7">
        <f t="shared" si="21"/>
        <v>539.26399135711006</v>
      </c>
      <c r="L160" s="8">
        <f t="shared" si="27"/>
        <v>77.903566798192514</v>
      </c>
      <c r="M160" s="8">
        <f t="shared" si="22"/>
        <v>617.16755815530257</v>
      </c>
      <c r="N160" s="8">
        <f t="shared" si="28"/>
        <v>53848.495568912811</v>
      </c>
    </row>
    <row r="161" spans="4:14" x14ac:dyDescent="0.35">
      <c r="D161" s="13">
        <v>154</v>
      </c>
      <c r="E161" s="24">
        <f t="shared" si="26"/>
        <v>34500.000000000371</v>
      </c>
      <c r="F161" s="24">
        <f t="shared" si="20"/>
        <v>345.00000000000369</v>
      </c>
      <c r="G161" s="24">
        <f t="shared" si="23"/>
        <v>166.66666666666666</v>
      </c>
      <c r="H161" s="24">
        <f t="shared" si="24"/>
        <v>511.66666666667038</v>
      </c>
      <c r="I161" s="24">
        <f t="shared" si="25"/>
        <v>34333.333333333707</v>
      </c>
      <c r="J161" s="8">
        <f t="shared" si="29"/>
        <v>53848.495568912811</v>
      </c>
      <c r="K161" s="7">
        <f t="shared" si="21"/>
        <v>538.48495568912813</v>
      </c>
      <c r="L161" s="8">
        <f t="shared" si="27"/>
        <v>78.682602466174444</v>
      </c>
      <c r="M161" s="8">
        <f t="shared" si="22"/>
        <v>617.16755815530257</v>
      </c>
      <c r="N161" s="8">
        <f t="shared" si="28"/>
        <v>53769.81296644664</v>
      </c>
    </row>
    <row r="162" spans="4:14" x14ac:dyDescent="0.35">
      <c r="D162" s="13">
        <v>155</v>
      </c>
      <c r="E162" s="24">
        <f t="shared" si="26"/>
        <v>34333.333333333707</v>
      </c>
      <c r="F162" s="24">
        <f t="shared" si="20"/>
        <v>343.33333333333707</v>
      </c>
      <c r="G162" s="24">
        <f t="shared" si="23"/>
        <v>166.66666666666666</v>
      </c>
      <c r="H162" s="24">
        <f t="shared" si="24"/>
        <v>510.00000000000375</v>
      </c>
      <c r="I162" s="24">
        <f t="shared" si="25"/>
        <v>34166.666666667043</v>
      </c>
      <c r="J162" s="8">
        <f t="shared" si="29"/>
        <v>53769.81296644664</v>
      </c>
      <c r="K162" s="7">
        <f t="shared" si="21"/>
        <v>537.69812966446636</v>
      </c>
      <c r="L162" s="8">
        <f t="shared" si="27"/>
        <v>79.469428490836208</v>
      </c>
      <c r="M162" s="8">
        <f t="shared" si="22"/>
        <v>617.16755815530257</v>
      </c>
      <c r="N162" s="8">
        <f t="shared" si="28"/>
        <v>53690.343537955807</v>
      </c>
    </row>
    <row r="163" spans="4:14" x14ac:dyDescent="0.35">
      <c r="D163" s="13">
        <v>156</v>
      </c>
      <c r="E163" s="24">
        <f t="shared" si="26"/>
        <v>34166.666666667043</v>
      </c>
      <c r="F163" s="24">
        <f t="shared" si="20"/>
        <v>341.66666666667044</v>
      </c>
      <c r="G163" s="24">
        <f t="shared" si="23"/>
        <v>166.66666666666666</v>
      </c>
      <c r="H163" s="24">
        <f t="shared" si="24"/>
        <v>508.33333333333712</v>
      </c>
      <c r="I163" s="24">
        <f t="shared" si="25"/>
        <v>34000.000000000378</v>
      </c>
      <c r="J163" s="8">
        <f t="shared" si="29"/>
        <v>53690.343537955807</v>
      </c>
      <c r="K163" s="7">
        <f t="shared" si="21"/>
        <v>536.90343537955812</v>
      </c>
      <c r="L163" s="8">
        <f t="shared" si="27"/>
        <v>80.264122775744454</v>
      </c>
      <c r="M163" s="8">
        <f t="shared" si="22"/>
        <v>617.16755815530257</v>
      </c>
      <c r="N163" s="8">
        <f t="shared" si="28"/>
        <v>53610.079415180066</v>
      </c>
    </row>
    <row r="164" spans="4:14" x14ac:dyDescent="0.35">
      <c r="D164" s="13">
        <v>157</v>
      </c>
      <c r="E164" s="24">
        <f t="shared" si="26"/>
        <v>34000.000000000378</v>
      </c>
      <c r="F164" s="24">
        <f t="shared" si="20"/>
        <v>340.00000000000381</v>
      </c>
      <c r="G164" s="24">
        <f t="shared" si="23"/>
        <v>166.66666666666666</v>
      </c>
      <c r="H164" s="24">
        <f t="shared" si="24"/>
        <v>506.66666666667049</v>
      </c>
      <c r="I164" s="24">
        <f t="shared" si="25"/>
        <v>33833.333333333714</v>
      </c>
      <c r="J164" s="8">
        <f t="shared" si="29"/>
        <v>53610.079415180066</v>
      </c>
      <c r="K164" s="7">
        <f t="shared" si="21"/>
        <v>536.10079415180064</v>
      </c>
      <c r="L164" s="8">
        <f t="shared" si="27"/>
        <v>81.06676400350193</v>
      </c>
      <c r="M164" s="8">
        <f t="shared" si="22"/>
        <v>617.16755815530257</v>
      </c>
      <c r="N164" s="8">
        <f t="shared" si="28"/>
        <v>53529.012651176563</v>
      </c>
    </row>
    <row r="165" spans="4:14" x14ac:dyDescent="0.35">
      <c r="D165" s="13">
        <v>158</v>
      </c>
      <c r="E165" s="24">
        <f t="shared" si="26"/>
        <v>33833.333333333714</v>
      </c>
      <c r="F165" s="24">
        <f t="shared" si="20"/>
        <v>338.33333333333712</v>
      </c>
      <c r="G165" s="24">
        <f t="shared" si="23"/>
        <v>166.66666666666666</v>
      </c>
      <c r="H165" s="24">
        <f t="shared" si="24"/>
        <v>505.00000000000375</v>
      </c>
      <c r="I165" s="24">
        <f t="shared" si="25"/>
        <v>33666.66666666705</v>
      </c>
      <c r="J165" s="8">
        <f t="shared" si="29"/>
        <v>53529.012651176563</v>
      </c>
      <c r="K165" s="7">
        <f t="shared" si="21"/>
        <v>535.29012651176561</v>
      </c>
      <c r="L165" s="8">
        <f t="shared" si="27"/>
        <v>81.877431643536966</v>
      </c>
      <c r="M165" s="8">
        <f t="shared" si="22"/>
        <v>617.16755815530257</v>
      </c>
      <c r="N165" s="8">
        <f t="shared" si="28"/>
        <v>53447.135219533026</v>
      </c>
    </row>
    <row r="166" spans="4:14" x14ac:dyDescent="0.35">
      <c r="D166" s="13">
        <v>159</v>
      </c>
      <c r="E166" s="24">
        <f t="shared" si="26"/>
        <v>33666.66666666705</v>
      </c>
      <c r="F166" s="24">
        <f t="shared" si="20"/>
        <v>336.66666666667049</v>
      </c>
      <c r="G166" s="24">
        <f t="shared" si="23"/>
        <v>166.66666666666666</v>
      </c>
      <c r="H166" s="24">
        <f t="shared" si="24"/>
        <v>503.33333333333712</v>
      </c>
      <c r="I166" s="24">
        <f t="shared" si="25"/>
        <v>33500.000000000386</v>
      </c>
      <c r="J166" s="8">
        <f t="shared" si="29"/>
        <v>53447.135219533026</v>
      </c>
      <c r="K166" s="7">
        <f t="shared" si="21"/>
        <v>534.47135219533027</v>
      </c>
      <c r="L166" s="8">
        <f t="shared" si="27"/>
        <v>82.696205959972303</v>
      </c>
      <c r="M166" s="8">
        <f t="shared" si="22"/>
        <v>617.16755815530257</v>
      </c>
      <c r="N166" s="8">
        <f t="shared" si="28"/>
        <v>53364.43901357305</v>
      </c>
    </row>
    <row r="167" spans="4:14" x14ac:dyDescent="0.35">
      <c r="D167" s="13">
        <v>160</v>
      </c>
      <c r="E167" s="24">
        <f t="shared" si="26"/>
        <v>33500.000000000386</v>
      </c>
      <c r="F167" s="24">
        <f t="shared" si="20"/>
        <v>335.00000000000387</v>
      </c>
      <c r="G167" s="24">
        <f t="shared" si="23"/>
        <v>166.66666666666666</v>
      </c>
      <c r="H167" s="24">
        <f t="shared" si="24"/>
        <v>501.66666666667049</v>
      </c>
      <c r="I167" s="24">
        <f t="shared" si="25"/>
        <v>33333.333333333721</v>
      </c>
      <c r="J167" s="8">
        <f t="shared" si="29"/>
        <v>53364.43901357305</v>
      </c>
      <c r="K167" s="7">
        <f t="shared" si="21"/>
        <v>533.64439013573053</v>
      </c>
      <c r="L167" s="8">
        <f t="shared" si="27"/>
        <v>83.52316801957204</v>
      </c>
      <c r="M167" s="8">
        <f t="shared" si="22"/>
        <v>617.16755815530257</v>
      </c>
      <c r="N167" s="8">
        <f t="shared" si="28"/>
        <v>53280.915845553478</v>
      </c>
    </row>
    <row r="168" spans="4:14" x14ac:dyDescent="0.35">
      <c r="D168" s="13">
        <v>161</v>
      </c>
      <c r="E168" s="24">
        <f t="shared" si="26"/>
        <v>33333.333333333721</v>
      </c>
      <c r="F168" s="24">
        <f t="shared" si="20"/>
        <v>333.33333333333724</v>
      </c>
      <c r="G168" s="24">
        <f t="shared" si="23"/>
        <v>166.66666666666666</v>
      </c>
      <c r="H168" s="24">
        <f t="shared" si="24"/>
        <v>500.00000000000387</v>
      </c>
      <c r="I168" s="24">
        <f t="shared" si="25"/>
        <v>33166.666666667057</v>
      </c>
      <c r="J168" s="8">
        <f t="shared" si="29"/>
        <v>53280.915845553478</v>
      </c>
      <c r="K168" s="7">
        <f t="shared" si="21"/>
        <v>532.80915845553477</v>
      </c>
      <c r="L168" s="8">
        <f t="shared" si="27"/>
        <v>84.358399699767801</v>
      </c>
      <c r="M168" s="8">
        <f t="shared" si="22"/>
        <v>617.16755815530257</v>
      </c>
      <c r="N168" s="8">
        <f t="shared" si="28"/>
        <v>53196.557445853708</v>
      </c>
    </row>
    <row r="169" spans="4:14" x14ac:dyDescent="0.35">
      <c r="D169" s="13">
        <v>162</v>
      </c>
      <c r="E169" s="24">
        <f t="shared" si="26"/>
        <v>33166.666666667057</v>
      </c>
      <c r="F169" s="24">
        <f t="shared" si="20"/>
        <v>331.66666666667055</v>
      </c>
      <c r="G169" s="24">
        <f t="shared" si="23"/>
        <v>166.66666666666666</v>
      </c>
      <c r="H169" s="24">
        <f t="shared" si="24"/>
        <v>498.33333333333724</v>
      </c>
      <c r="I169" s="24">
        <f t="shared" si="25"/>
        <v>33000.000000000393</v>
      </c>
      <c r="J169" s="8">
        <f t="shared" si="29"/>
        <v>53196.557445853708</v>
      </c>
      <c r="K169" s="7">
        <f t="shared" si="21"/>
        <v>531.96557445853705</v>
      </c>
      <c r="L169" s="8">
        <f t="shared" si="27"/>
        <v>85.201983696765524</v>
      </c>
      <c r="M169" s="8">
        <f t="shared" si="22"/>
        <v>617.16755815530257</v>
      </c>
      <c r="N169" s="8">
        <f t="shared" si="28"/>
        <v>53111.355462156942</v>
      </c>
    </row>
    <row r="170" spans="4:14" x14ac:dyDescent="0.35">
      <c r="D170" s="13">
        <v>163</v>
      </c>
      <c r="E170" s="24">
        <f t="shared" si="26"/>
        <v>33000.000000000393</v>
      </c>
      <c r="F170" s="24">
        <f t="shared" si="20"/>
        <v>330.00000000000392</v>
      </c>
      <c r="G170" s="24">
        <f t="shared" si="23"/>
        <v>166.66666666666666</v>
      </c>
      <c r="H170" s="24">
        <f t="shared" si="24"/>
        <v>496.66666666667061</v>
      </c>
      <c r="I170" s="24">
        <f t="shared" si="25"/>
        <v>32833.333333333729</v>
      </c>
      <c r="J170" s="8">
        <f t="shared" si="29"/>
        <v>53111.355462156942</v>
      </c>
      <c r="K170" s="7">
        <f t="shared" si="21"/>
        <v>531.11355462156939</v>
      </c>
      <c r="L170" s="8">
        <f t="shared" si="27"/>
        <v>86.05400353373318</v>
      </c>
      <c r="M170" s="8">
        <f t="shared" si="22"/>
        <v>617.16755815530257</v>
      </c>
      <c r="N170" s="8">
        <f t="shared" si="28"/>
        <v>53025.301458623209</v>
      </c>
    </row>
    <row r="171" spans="4:14" x14ac:dyDescent="0.35">
      <c r="D171" s="13">
        <v>164</v>
      </c>
      <c r="E171" s="24">
        <f t="shared" si="26"/>
        <v>32833.333333333729</v>
      </c>
      <c r="F171" s="24">
        <f t="shared" si="20"/>
        <v>328.33333333333729</v>
      </c>
      <c r="G171" s="24">
        <f t="shared" si="23"/>
        <v>166.66666666666666</v>
      </c>
      <c r="H171" s="24">
        <f t="shared" si="24"/>
        <v>495.00000000000398</v>
      </c>
      <c r="I171" s="24">
        <f t="shared" si="25"/>
        <v>32666.666666667061</v>
      </c>
      <c r="J171" s="8">
        <f t="shared" si="29"/>
        <v>53025.301458623209</v>
      </c>
      <c r="K171" s="7">
        <f t="shared" si="21"/>
        <v>530.2530145862321</v>
      </c>
      <c r="L171" s="8">
        <f t="shared" si="27"/>
        <v>86.914543569070474</v>
      </c>
      <c r="M171" s="8">
        <f t="shared" si="22"/>
        <v>617.16755815530257</v>
      </c>
      <c r="N171" s="8">
        <f t="shared" si="28"/>
        <v>52938.386915054136</v>
      </c>
    </row>
    <row r="172" spans="4:14" x14ac:dyDescent="0.35">
      <c r="D172" s="13">
        <v>165</v>
      </c>
      <c r="E172" s="24">
        <f t="shared" si="26"/>
        <v>32666.666666667061</v>
      </c>
      <c r="F172" s="24">
        <f t="shared" si="20"/>
        <v>326.66666666667061</v>
      </c>
      <c r="G172" s="24">
        <f t="shared" si="23"/>
        <v>166.66666666666666</v>
      </c>
      <c r="H172" s="24">
        <f t="shared" si="24"/>
        <v>493.33333333333724</v>
      </c>
      <c r="I172" s="24">
        <f t="shared" si="25"/>
        <v>32500.000000000393</v>
      </c>
      <c r="J172" s="8">
        <f t="shared" si="29"/>
        <v>52938.386915054136</v>
      </c>
      <c r="K172" s="7">
        <f t="shared" si="21"/>
        <v>529.38386915054139</v>
      </c>
      <c r="L172" s="8">
        <f t="shared" si="27"/>
        <v>87.783689004761186</v>
      </c>
      <c r="M172" s="8">
        <f t="shared" si="22"/>
        <v>617.16755815530257</v>
      </c>
      <c r="N172" s="8">
        <f t="shared" si="28"/>
        <v>52850.603226049374</v>
      </c>
    </row>
    <row r="173" spans="4:14" x14ac:dyDescent="0.35">
      <c r="D173" s="13">
        <v>166</v>
      </c>
      <c r="E173" s="24">
        <f t="shared" si="26"/>
        <v>32500.000000000393</v>
      </c>
      <c r="F173" s="24">
        <f t="shared" si="20"/>
        <v>325.00000000000392</v>
      </c>
      <c r="G173" s="24">
        <f t="shared" si="23"/>
        <v>166.66666666666666</v>
      </c>
      <c r="H173" s="24">
        <f t="shared" si="24"/>
        <v>491.66666666667061</v>
      </c>
      <c r="I173" s="24">
        <f t="shared" si="25"/>
        <v>32333.333333333725</v>
      </c>
      <c r="J173" s="8">
        <f t="shared" si="29"/>
        <v>52850.603226049374</v>
      </c>
      <c r="K173" s="7">
        <f t="shared" si="21"/>
        <v>528.50603226049373</v>
      </c>
      <c r="L173" s="8">
        <f t="shared" si="27"/>
        <v>88.661525894808847</v>
      </c>
      <c r="M173" s="8">
        <f t="shared" si="22"/>
        <v>617.16755815530257</v>
      </c>
      <c r="N173" s="8">
        <f t="shared" si="28"/>
        <v>52761.941700154566</v>
      </c>
    </row>
    <row r="174" spans="4:14" x14ac:dyDescent="0.35">
      <c r="D174" s="13">
        <v>167</v>
      </c>
      <c r="E174" s="24">
        <f t="shared" si="26"/>
        <v>32333.333333333725</v>
      </c>
      <c r="F174" s="24">
        <f t="shared" si="20"/>
        <v>323.33333333333724</v>
      </c>
      <c r="G174" s="24">
        <f t="shared" si="23"/>
        <v>166.66666666666666</v>
      </c>
      <c r="H174" s="24">
        <f t="shared" si="24"/>
        <v>490.00000000000387</v>
      </c>
      <c r="I174" s="24">
        <f t="shared" si="25"/>
        <v>32166.666666667057</v>
      </c>
      <c r="J174" s="8">
        <f t="shared" si="29"/>
        <v>52761.941700154566</v>
      </c>
      <c r="K174" s="7">
        <f t="shared" si="21"/>
        <v>527.61941700154568</v>
      </c>
      <c r="L174" s="8">
        <f t="shared" si="27"/>
        <v>89.548141153756887</v>
      </c>
      <c r="M174" s="8">
        <f t="shared" si="22"/>
        <v>617.16755815530257</v>
      </c>
      <c r="N174" s="8">
        <f t="shared" si="28"/>
        <v>52672.393559000811</v>
      </c>
    </row>
    <row r="175" spans="4:14" x14ac:dyDescent="0.35">
      <c r="D175" s="13">
        <v>168</v>
      </c>
      <c r="E175" s="24">
        <f t="shared" si="26"/>
        <v>32166.666666667057</v>
      </c>
      <c r="F175" s="24">
        <f t="shared" si="20"/>
        <v>321.66666666667055</v>
      </c>
      <c r="G175" s="24">
        <f t="shared" si="23"/>
        <v>166.66666666666666</v>
      </c>
      <c r="H175" s="24">
        <f t="shared" si="24"/>
        <v>488.33333333333724</v>
      </c>
      <c r="I175" s="24">
        <f t="shared" si="25"/>
        <v>32000.000000000389</v>
      </c>
      <c r="J175" s="8">
        <f t="shared" si="29"/>
        <v>52672.393559000811</v>
      </c>
      <c r="K175" s="7">
        <f t="shared" si="21"/>
        <v>526.72393559000807</v>
      </c>
      <c r="L175" s="8">
        <f t="shared" si="27"/>
        <v>90.443622565294504</v>
      </c>
      <c r="M175" s="8">
        <f t="shared" si="22"/>
        <v>617.16755815530257</v>
      </c>
      <c r="N175" s="8">
        <f t="shared" si="28"/>
        <v>52581.949936435514</v>
      </c>
    </row>
    <row r="176" spans="4:14" x14ac:dyDescent="0.35">
      <c r="D176" s="13">
        <v>169</v>
      </c>
      <c r="E176" s="24">
        <f t="shared" si="26"/>
        <v>32000.000000000389</v>
      </c>
      <c r="F176" s="24">
        <f t="shared" si="20"/>
        <v>320.00000000000392</v>
      </c>
      <c r="G176" s="24">
        <f t="shared" si="23"/>
        <v>166.66666666666666</v>
      </c>
      <c r="H176" s="24">
        <f t="shared" si="24"/>
        <v>486.66666666667061</v>
      </c>
      <c r="I176" s="24">
        <f t="shared" si="25"/>
        <v>31833.333333333721</v>
      </c>
      <c r="J176" s="8">
        <f t="shared" si="29"/>
        <v>52581.949936435514</v>
      </c>
      <c r="K176" s="7">
        <f t="shared" si="21"/>
        <v>525.81949936435512</v>
      </c>
      <c r="L176" s="8">
        <f t="shared" si="27"/>
        <v>91.348058790947448</v>
      </c>
      <c r="M176" s="8">
        <f t="shared" si="22"/>
        <v>617.16755815530257</v>
      </c>
      <c r="N176" s="8">
        <f t="shared" si="28"/>
        <v>52490.601877644564</v>
      </c>
    </row>
    <row r="177" spans="4:14" x14ac:dyDescent="0.35">
      <c r="D177" s="13">
        <v>170</v>
      </c>
      <c r="E177" s="24">
        <f t="shared" si="26"/>
        <v>31833.333333333721</v>
      </c>
      <c r="F177" s="24">
        <f t="shared" si="20"/>
        <v>318.33333333333724</v>
      </c>
      <c r="G177" s="24">
        <f t="shared" si="23"/>
        <v>166.66666666666666</v>
      </c>
      <c r="H177" s="24">
        <f t="shared" si="24"/>
        <v>485.00000000000387</v>
      </c>
      <c r="I177" s="24">
        <f t="shared" si="25"/>
        <v>31666.666666667054</v>
      </c>
      <c r="J177" s="8">
        <f t="shared" si="29"/>
        <v>52490.601877644564</v>
      </c>
      <c r="K177" s="7">
        <f t="shared" si="21"/>
        <v>524.90601877644565</v>
      </c>
      <c r="L177" s="8">
        <f t="shared" si="27"/>
        <v>92.261539378856924</v>
      </c>
      <c r="M177" s="8">
        <f t="shared" si="22"/>
        <v>617.16755815530257</v>
      </c>
      <c r="N177" s="8">
        <f t="shared" si="28"/>
        <v>52398.340338265705</v>
      </c>
    </row>
    <row r="178" spans="4:14" x14ac:dyDescent="0.35">
      <c r="D178" s="13">
        <v>171</v>
      </c>
      <c r="E178" s="24">
        <f t="shared" si="26"/>
        <v>31666.666666667054</v>
      </c>
      <c r="F178" s="24">
        <f t="shared" si="20"/>
        <v>316.66666666667055</v>
      </c>
      <c r="G178" s="24">
        <f t="shared" si="23"/>
        <v>166.66666666666666</v>
      </c>
      <c r="H178" s="24">
        <f t="shared" si="24"/>
        <v>483.33333333333724</v>
      </c>
      <c r="I178" s="24">
        <f t="shared" si="25"/>
        <v>31500.000000000386</v>
      </c>
      <c r="J178" s="8">
        <f t="shared" si="29"/>
        <v>52398.340338265705</v>
      </c>
      <c r="K178" s="7">
        <f t="shared" si="21"/>
        <v>523.98340338265712</v>
      </c>
      <c r="L178" s="8">
        <f t="shared" si="27"/>
        <v>93.184154772645456</v>
      </c>
      <c r="M178" s="8">
        <f t="shared" si="22"/>
        <v>617.16755815530257</v>
      </c>
      <c r="N178" s="8">
        <f t="shared" si="28"/>
        <v>52305.156183493062</v>
      </c>
    </row>
    <row r="179" spans="4:14" x14ac:dyDescent="0.35">
      <c r="D179" s="13">
        <v>172</v>
      </c>
      <c r="E179" s="24">
        <f t="shared" si="26"/>
        <v>31500.000000000386</v>
      </c>
      <c r="F179" s="24">
        <f t="shared" si="20"/>
        <v>315.00000000000387</v>
      </c>
      <c r="G179" s="24">
        <f t="shared" si="23"/>
        <v>166.66666666666666</v>
      </c>
      <c r="H179" s="24">
        <f t="shared" si="24"/>
        <v>481.66666666667049</v>
      </c>
      <c r="I179" s="24">
        <f t="shared" si="25"/>
        <v>31333.333333333718</v>
      </c>
      <c r="J179" s="8">
        <f t="shared" si="29"/>
        <v>52305.156183493062</v>
      </c>
      <c r="K179" s="7">
        <f t="shared" si="21"/>
        <v>523.05156183493068</v>
      </c>
      <c r="L179" s="8">
        <f t="shared" si="27"/>
        <v>94.115996320371892</v>
      </c>
      <c r="M179" s="8">
        <f t="shared" si="22"/>
        <v>617.16755815530257</v>
      </c>
      <c r="N179" s="8">
        <f t="shared" si="28"/>
        <v>52211.040187172686</v>
      </c>
    </row>
    <row r="180" spans="4:14" x14ac:dyDescent="0.35">
      <c r="D180" s="13">
        <v>173</v>
      </c>
      <c r="E180" s="24">
        <f t="shared" si="26"/>
        <v>31333.333333333718</v>
      </c>
      <c r="F180" s="24">
        <f t="shared" si="20"/>
        <v>313.33333333333718</v>
      </c>
      <c r="G180" s="24">
        <f t="shared" si="23"/>
        <v>166.66666666666666</v>
      </c>
      <c r="H180" s="24">
        <f t="shared" si="24"/>
        <v>480.00000000000387</v>
      </c>
      <c r="I180" s="24">
        <f t="shared" si="25"/>
        <v>31166.66666666705</v>
      </c>
      <c r="J180" s="8">
        <f t="shared" si="29"/>
        <v>52211.040187172686</v>
      </c>
      <c r="K180" s="7">
        <f t="shared" si="21"/>
        <v>522.11040187172682</v>
      </c>
      <c r="L180" s="8">
        <f t="shared" si="27"/>
        <v>95.05715628357575</v>
      </c>
      <c r="M180" s="8">
        <f t="shared" si="22"/>
        <v>617.16755815530257</v>
      </c>
      <c r="N180" s="8">
        <f t="shared" si="28"/>
        <v>52115.983030889111</v>
      </c>
    </row>
    <row r="181" spans="4:14" x14ac:dyDescent="0.35">
      <c r="D181" s="13">
        <v>174</v>
      </c>
      <c r="E181" s="24">
        <f t="shared" si="26"/>
        <v>31166.66666666705</v>
      </c>
      <c r="F181" s="24">
        <f t="shared" si="20"/>
        <v>311.66666666667049</v>
      </c>
      <c r="G181" s="24">
        <f t="shared" si="23"/>
        <v>166.66666666666666</v>
      </c>
      <c r="H181" s="24">
        <f t="shared" si="24"/>
        <v>478.33333333333712</v>
      </c>
      <c r="I181" s="24">
        <f t="shared" si="25"/>
        <v>31000.000000000382</v>
      </c>
      <c r="J181" s="8">
        <f t="shared" si="29"/>
        <v>52115.983030889111</v>
      </c>
      <c r="K181" s="7">
        <f t="shared" si="21"/>
        <v>521.15983030889106</v>
      </c>
      <c r="L181" s="8">
        <f t="shared" si="27"/>
        <v>96.007727846411512</v>
      </c>
      <c r="M181" s="8">
        <f t="shared" si="22"/>
        <v>617.16755815530257</v>
      </c>
      <c r="N181" s="8">
        <f t="shared" si="28"/>
        <v>52019.975303042702</v>
      </c>
    </row>
    <row r="182" spans="4:14" x14ac:dyDescent="0.35">
      <c r="D182" s="13">
        <v>175</v>
      </c>
      <c r="E182" s="24">
        <f t="shared" si="26"/>
        <v>31000.000000000382</v>
      </c>
      <c r="F182" s="24">
        <f t="shared" si="20"/>
        <v>310.00000000000381</v>
      </c>
      <c r="G182" s="24">
        <f t="shared" si="23"/>
        <v>166.66666666666666</v>
      </c>
      <c r="H182" s="24">
        <f t="shared" si="24"/>
        <v>476.66666666667049</v>
      </c>
      <c r="I182" s="24">
        <f t="shared" si="25"/>
        <v>30833.333333333714</v>
      </c>
      <c r="J182" s="8">
        <f t="shared" si="29"/>
        <v>52019.975303042702</v>
      </c>
      <c r="K182" s="7">
        <f t="shared" si="21"/>
        <v>520.19975303042702</v>
      </c>
      <c r="L182" s="8">
        <f t="shared" si="27"/>
        <v>96.967805124875554</v>
      </c>
      <c r="M182" s="8">
        <f t="shared" si="22"/>
        <v>617.16755815530257</v>
      </c>
      <c r="N182" s="8">
        <f t="shared" si="28"/>
        <v>51923.007497917824</v>
      </c>
    </row>
    <row r="183" spans="4:14" x14ac:dyDescent="0.35">
      <c r="D183" s="13">
        <v>176</v>
      </c>
      <c r="E183" s="24">
        <f t="shared" si="26"/>
        <v>30833.333333333714</v>
      </c>
      <c r="F183" s="24">
        <f t="shared" si="20"/>
        <v>308.33333333333712</v>
      </c>
      <c r="G183" s="24">
        <f t="shared" si="23"/>
        <v>166.66666666666666</v>
      </c>
      <c r="H183" s="24">
        <f t="shared" si="24"/>
        <v>475.00000000000375</v>
      </c>
      <c r="I183" s="24">
        <f t="shared" si="25"/>
        <v>30666.666666667046</v>
      </c>
      <c r="J183" s="8">
        <f t="shared" si="29"/>
        <v>51923.007497917824</v>
      </c>
      <c r="K183" s="7">
        <f t="shared" si="21"/>
        <v>519.2300749791782</v>
      </c>
      <c r="L183" s="8">
        <f t="shared" si="27"/>
        <v>97.937483176124374</v>
      </c>
      <c r="M183" s="8">
        <f t="shared" si="22"/>
        <v>617.16755815530257</v>
      </c>
      <c r="N183" s="8">
        <f t="shared" si="28"/>
        <v>51825.070014741701</v>
      </c>
    </row>
    <row r="184" spans="4:14" x14ac:dyDescent="0.35">
      <c r="D184" s="13">
        <v>177</v>
      </c>
      <c r="E184" s="24">
        <f t="shared" si="26"/>
        <v>30666.666666667046</v>
      </c>
      <c r="F184" s="24">
        <f t="shared" si="20"/>
        <v>306.66666666667049</v>
      </c>
      <c r="G184" s="24">
        <f t="shared" si="23"/>
        <v>166.66666666666666</v>
      </c>
      <c r="H184" s="24">
        <f t="shared" si="24"/>
        <v>473.33333333333712</v>
      </c>
      <c r="I184" s="24">
        <f t="shared" si="25"/>
        <v>30500.000000000378</v>
      </c>
      <c r="J184" s="8">
        <f t="shared" si="29"/>
        <v>51825.070014741701</v>
      </c>
      <c r="K184" s="7">
        <f t="shared" si="21"/>
        <v>518.25070014741698</v>
      </c>
      <c r="L184" s="8">
        <f t="shared" si="27"/>
        <v>98.916858007885594</v>
      </c>
      <c r="M184" s="8">
        <f t="shared" si="22"/>
        <v>617.16755815530257</v>
      </c>
      <c r="N184" s="8">
        <f t="shared" si="28"/>
        <v>51726.153156733817</v>
      </c>
    </row>
    <row r="185" spans="4:14" x14ac:dyDescent="0.35">
      <c r="D185" s="13">
        <v>178</v>
      </c>
      <c r="E185" s="24">
        <f t="shared" si="26"/>
        <v>30500.000000000378</v>
      </c>
      <c r="F185" s="24">
        <f t="shared" si="20"/>
        <v>305.00000000000381</v>
      </c>
      <c r="G185" s="24">
        <f t="shared" si="23"/>
        <v>166.66666666666666</v>
      </c>
      <c r="H185" s="24">
        <f t="shared" si="24"/>
        <v>471.66666666667049</v>
      </c>
      <c r="I185" s="24">
        <f t="shared" si="25"/>
        <v>30333.33333333371</v>
      </c>
      <c r="J185" s="8">
        <f t="shared" si="29"/>
        <v>51726.153156733817</v>
      </c>
      <c r="K185" s="7">
        <f t="shared" si="21"/>
        <v>517.26153156733812</v>
      </c>
      <c r="L185" s="8">
        <f t="shared" si="27"/>
        <v>99.906026587964448</v>
      </c>
      <c r="M185" s="8">
        <f t="shared" si="22"/>
        <v>617.16755815530257</v>
      </c>
      <c r="N185" s="8">
        <f t="shared" si="28"/>
        <v>51626.24713014585</v>
      </c>
    </row>
    <row r="186" spans="4:14" x14ac:dyDescent="0.35">
      <c r="D186" s="13">
        <v>179</v>
      </c>
      <c r="E186" s="24">
        <f t="shared" si="26"/>
        <v>30333.33333333371</v>
      </c>
      <c r="F186" s="24">
        <f t="shared" si="20"/>
        <v>303.33333333333712</v>
      </c>
      <c r="G186" s="24">
        <f t="shared" si="23"/>
        <v>166.66666666666666</v>
      </c>
      <c r="H186" s="24">
        <f t="shared" si="24"/>
        <v>470.00000000000375</v>
      </c>
      <c r="I186" s="24">
        <f t="shared" si="25"/>
        <v>30166.666666667043</v>
      </c>
      <c r="J186" s="8">
        <f t="shared" si="29"/>
        <v>51626.24713014585</v>
      </c>
      <c r="K186" s="7">
        <f t="shared" si="21"/>
        <v>516.2624713014585</v>
      </c>
      <c r="L186" s="8">
        <f t="shared" si="27"/>
        <v>100.90508685384407</v>
      </c>
      <c r="M186" s="8">
        <f t="shared" si="22"/>
        <v>617.16755815530257</v>
      </c>
      <c r="N186" s="8">
        <f t="shared" si="28"/>
        <v>51525.342043292003</v>
      </c>
    </row>
    <row r="187" spans="4:14" x14ac:dyDescent="0.35">
      <c r="D187" s="13">
        <v>180</v>
      </c>
      <c r="E187" s="24">
        <f t="shared" si="26"/>
        <v>30166.666666667043</v>
      </c>
      <c r="F187" s="24">
        <f t="shared" si="20"/>
        <v>301.66666666667044</v>
      </c>
      <c r="G187" s="24">
        <f t="shared" si="23"/>
        <v>166.66666666666666</v>
      </c>
      <c r="H187" s="24">
        <f t="shared" si="24"/>
        <v>468.33333333333712</v>
      </c>
      <c r="I187" s="24">
        <f t="shared" si="25"/>
        <v>30000.000000000375</v>
      </c>
      <c r="J187" s="8">
        <f t="shared" si="29"/>
        <v>51525.342043292003</v>
      </c>
      <c r="K187" s="7">
        <f t="shared" si="21"/>
        <v>515.25342043292005</v>
      </c>
      <c r="L187" s="8">
        <f t="shared" si="27"/>
        <v>101.91413772238252</v>
      </c>
      <c r="M187" s="8">
        <f t="shared" si="22"/>
        <v>617.16755815530257</v>
      </c>
      <c r="N187" s="8">
        <f t="shared" si="28"/>
        <v>51423.427905569617</v>
      </c>
    </row>
    <row r="188" spans="4:14" x14ac:dyDescent="0.35">
      <c r="D188" s="13">
        <v>181</v>
      </c>
      <c r="E188" s="24">
        <f t="shared" si="26"/>
        <v>30000.000000000375</v>
      </c>
      <c r="F188" s="24">
        <f t="shared" si="20"/>
        <v>300.00000000000375</v>
      </c>
      <c r="G188" s="24">
        <f t="shared" si="23"/>
        <v>166.66666666666666</v>
      </c>
      <c r="H188" s="24">
        <f t="shared" si="24"/>
        <v>466.66666666667038</v>
      </c>
      <c r="I188" s="24">
        <f t="shared" si="25"/>
        <v>29833.333333333707</v>
      </c>
      <c r="J188" s="8">
        <f t="shared" si="29"/>
        <v>51423.427905569617</v>
      </c>
      <c r="K188" s="7">
        <f t="shared" si="21"/>
        <v>514.23427905569622</v>
      </c>
      <c r="L188" s="8">
        <f t="shared" si="27"/>
        <v>102.93327909960635</v>
      </c>
      <c r="M188" s="8">
        <f t="shared" si="22"/>
        <v>617.16755815530257</v>
      </c>
      <c r="N188" s="8">
        <f t="shared" si="28"/>
        <v>51320.494626470012</v>
      </c>
    </row>
    <row r="189" spans="4:14" x14ac:dyDescent="0.35">
      <c r="D189" s="13">
        <v>182</v>
      </c>
      <c r="E189" s="24">
        <f t="shared" si="26"/>
        <v>29833.333333333707</v>
      </c>
      <c r="F189" s="24">
        <f t="shared" si="20"/>
        <v>298.33333333333707</v>
      </c>
      <c r="G189" s="24">
        <f t="shared" si="23"/>
        <v>166.66666666666666</v>
      </c>
      <c r="H189" s="24">
        <f t="shared" si="24"/>
        <v>465.00000000000375</v>
      </c>
      <c r="I189" s="24">
        <f t="shared" si="25"/>
        <v>29666.666666667039</v>
      </c>
      <c r="J189" s="8">
        <f t="shared" si="29"/>
        <v>51320.494626470012</v>
      </c>
      <c r="K189" s="7">
        <f t="shared" si="21"/>
        <v>513.20494626470008</v>
      </c>
      <c r="L189" s="8">
        <f t="shared" si="27"/>
        <v>103.96261189060249</v>
      </c>
      <c r="M189" s="8">
        <f t="shared" si="22"/>
        <v>617.16755815530257</v>
      </c>
      <c r="N189" s="8">
        <f t="shared" si="28"/>
        <v>51216.53201457941</v>
      </c>
    </row>
    <row r="190" spans="4:14" x14ac:dyDescent="0.35">
      <c r="D190" s="13">
        <v>183</v>
      </c>
      <c r="E190" s="24">
        <f t="shared" si="26"/>
        <v>29666.666666667039</v>
      </c>
      <c r="F190" s="24">
        <f t="shared" si="20"/>
        <v>296.66666666667038</v>
      </c>
      <c r="G190" s="24">
        <f t="shared" si="23"/>
        <v>166.66666666666666</v>
      </c>
      <c r="H190" s="24">
        <f t="shared" si="24"/>
        <v>463.33333333333701</v>
      </c>
      <c r="I190" s="24">
        <f t="shared" si="25"/>
        <v>29500.000000000371</v>
      </c>
      <c r="J190" s="8">
        <f t="shared" si="29"/>
        <v>51216.53201457941</v>
      </c>
      <c r="K190" s="7">
        <f t="shared" si="21"/>
        <v>512.16532014579411</v>
      </c>
      <c r="L190" s="8">
        <f t="shared" si="27"/>
        <v>105.00223800950846</v>
      </c>
      <c r="M190" s="8">
        <f t="shared" si="22"/>
        <v>617.16755815530257</v>
      </c>
      <c r="N190" s="8">
        <f t="shared" si="28"/>
        <v>51111.5297765699</v>
      </c>
    </row>
    <row r="191" spans="4:14" x14ac:dyDescent="0.35">
      <c r="D191" s="13">
        <v>184</v>
      </c>
      <c r="E191" s="24">
        <f t="shared" si="26"/>
        <v>29500.000000000371</v>
      </c>
      <c r="F191" s="24">
        <f t="shared" si="20"/>
        <v>295.00000000000369</v>
      </c>
      <c r="G191" s="24">
        <f t="shared" si="23"/>
        <v>166.66666666666666</v>
      </c>
      <c r="H191" s="24">
        <f t="shared" si="24"/>
        <v>461.66666666667038</v>
      </c>
      <c r="I191" s="24">
        <f t="shared" si="25"/>
        <v>29333.333333333703</v>
      </c>
      <c r="J191" s="8">
        <f t="shared" si="29"/>
        <v>51111.5297765699</v>
      </c>
      <c r="K191" s="7">
        <f t="shared" si="21"/>
        <v>511.11529776569898</v>
      </c>
      <c r="L191" s="8">
        <f t="shared" si="27"/>
        <v>106.05226038960359</v>
      </c>
      <c r="M191" s="8">
        <f t="shared" si="22"/>
        <v>617.16755815530257</v>
      </c>
      <c r="N191" s="8">
        <f t="shared" si="28"/>
        <v>51005.477516180297</v>
      </c>
    </row>
    <row r="192" spans="4:14" x14ac:dyDescent="0.35">
      <c r="D192" s="13">
        <v>185</v>
      </c>
      <c r="E192" s="24">
        <f t="shared" si="26"/>
        <v>29333.333333333703</v>
      </c>
      <c r="F192" s="24">
        <f t="shared" si="20"/>
        <v>293.33333333333707</v>
      </c>
      <c r="G192" s="24">
        <f t="shared" si="23"/>
        <v>166.66666666666666</v>
      </c>
      <c r="H192" s="24">
        <f t="shared" si="24"/>
        <v>460.00000000000375</v>
      </c>
      <c r="I192" s="24">
        <f t="shared" si="25"/>
        <v>29166.666666667035</v>
      </c>
      <c r="J192" s="8">
        <f t="shared" si="29"/>
        <v>51005.477516180297</v>
      </c>
      <c r="K192" s="7">
        <f t="shared" si="21"/>
        <v>510.05477516180298</v>
      </c>
      <c r="L192" s="8">
        <f t="shared" si="27"/>
        <v>107.11278299349959</v>
      </c>
      <c r="M192" s="8">
        <f t="shared" si="22"/>
        <v>617.16755815530257</v>
      </c>
      <c r="N192" s="8">
        <f t="shared" si="28"/>
        <v>50898.364733186798</v>
      </c>
    </row>
    <row r="193" spans="4:14" x14ac:dyDescent="0.35">
      <c r="D193" s="13">
        <v>186</v>
      </c>
      <c r="E193" s="24">
        <f t="shared" si="26"/>
        <v>29166.666666667035</v>
      </c>
      <c r="F193" s="24">
        <f t="shared" si="20"/>
        <v>291.66666666667038</v>
      </c>
      <c r="G193" s="24">
        <f t="shared" si="23"/>
        <v>166.66666666666666</v>
      </c>
      <c r="H193" s="24">
        <f t="shared" si="24"/>
        <v>458.33333333333701</v>
      </c>
      <c r="I193" s="24">
        <f t="shared" si="25"/>
        <v>29000.000000000367</v>
      </c>
      <c r="J193" s="8">
        <f t="shared" si="29"/>
        <v>50898.364733186798</v>
      </c>
      <c r="K193" s="7">
        <f t="shared" si="21"/>
        <v>508.98364733186799</v>
      </c>
      <c r="L193" s="8">
        <f t="shared" si="27"/>
        <v>108.18391082343459</v>
      </c>
      <c r="M193" s="8">
        <f t="shared" si="22"/>
        <v>617.16755815530257</v>
      </c>
      <c r="N193" s="8">
        <f t="shared" si="28"/>
        <v>50790.180822363363</v>
      </c>
    </row>
    <row r="194" spans="4:14" x14ac:dyDescent="0.35">
      <c r="D194" s="13">
        <v>187</v>
      </c>
      <c r="E194" s="24">
        <f t="shared" si="26"/>
        <v>29000.000000000367</v>
      </c>
      <c r="F194" s="24">
        <f t="shared" si="20"/>
        <v>290.00000000000369</v>
      </c>
      <c r="G194" s="24">
        <f t="shared" si="23"/>
        <v>166.66666666666666</v>
      </c>
      <c r="H194" s="24">
        <f t="shared" si="24"/>
        <v>456.66666666667038</v>
      </c>
      <c r="I194" s="24">
        <f t="shared" si="25"/>
        <v>28833.3333333337</v>
      </c>
      <c r="J194" s="8">
        <f t="shared" si="29"/>
        <v>50790.180822363363</v>
      </c>
      <c r="K194" s="7">
        <f t="shared" si="21"/>
        <v>507.90180822363362</v>
      </c>
      <c r="L194" s="8">
        <f t="shared" si="27"/>
        <v>109.26574993166895</v>
      </c>
      <c r="M194" s="8">
        <f t="shared" si="22"/>
        <v>617.16755815530257</v>
      </c>
      <c r="N194" s="8">
        <f t="shared" si="28"/>
        <v>50680.915072431693</v>
      </c>
    </row>
    <row r="195" spans="4:14" x14ac:dyDescent="0.35">
      <c r="D195" s="13">
        <v>188</v>
      </c>
      <c r="E195" s="24">
        <f t="shared" si="26"/>
        <v>28833.3333333337</v>
      </c>
      <c r="F195" s="24">
        <f t="shared" si="20"/>
        <v>288.33333333333701</v>
      </c>
      <c r="G195" s="24">
        <f t="shared" si="23"/>
        <v>166.66666666666666</v>
      </c>
      <c r="H195" s="24">
        <f t="shared" si="24"/>
        <v>455.00000000000364</v>
      </c>
      <c r="I195" s="24">
        <f t="shared" si="25"/>
        <v>28666.666666667032</v>
      </c>
      <c r="J195" s="8">
        <f t="shared" si="29"/>
        <v>50680.915072431693</v>
      </c>
      <c r="K195" s="7">
        <f t="shared" si="21"/>
        <v>506.80915072431696</v>
      </c>
      <c r="L195" s="8">
        <f t="shared" si="27"/>
        <v>110.35840743098561</v>
      </c>
      <c r="M195" s="8">
        <f t="shared" si="22"/>
        <v>617.16755815530257</v>
      </c>
      <c r="N195" s="8">
        <f t="shared" si="28"/>
        <v>50570.556665000709</v>
      </c>
    </row>
    <row r="196" spans="4:14" x14ac:dyDescent="0.35">
      <c r="D196" s="13">
        <v>189</v>
      </c>
      <c r="E196" s="24">
        <f t="shared" si="26"/>
        <v>28666.666666667032</v>
      </c>
      <c r="F196" s="24">
        <f t="shared" si="20"/>
        <v>286.66666666667032</v>
      </c>
      <c r="G196" s="24">
        <f t="shared" si="23"/>
        <v>166.66666666666666</v>
      </c>
      <c r="H196" s="24">
        <f t="shared" si="24"/>
        <v>453.33333333333701</v>
      </c>
      <c r="I196" s="24">
        <f t="shared" si="25"/>
        <v>28500.000000000364</v>
      </c>
      <c r="J196" s="8">
        <f t="shared" si="29"/>
        <v>50570.556665000709</v>
      </c>
      <c r="K196" s="7">
        <f t="shared" si="21"/>
        <v>505.70556665000709</v>
      </c>
      <c r="L196" s="8">
        <f t="shared" si="27"/>
        <v>111.46199150529549</v>
      </c>
      <c r="M196" s="8">
        <f t="shared" si="22"/>
        <v>617.16755815530257</v>
      </c>
      <c r="N196" s="8">
        <f t="shared" si="28"/>
        <v>50459.094673495412</v>
      </c>
    </row>
    <row r="197" spans="4:14" x14ac:dyDescent="0.35">
      <c r="D197" s="13">
        <v>190</v>
      </c>
      <c r="E197" s="24">
        <f t="shared" si="26"/>
        <v>28500.000000000364</v>
      </c>
      <c r="F197" s="24">
        <f t="shared" si="20"/>
        <v>285.00000000000364</v>
      </c>
      <c r="G197" s="24">
        <f t="shared" si="23"/>
        <v>166.66666666666666</v>
      </c>
      <c r="H197" s="24">
        <f t="shared" si="24"/>
        <v>451.66666666667027</v>
      </c>
      <c r="I197" s="24">
        <f t="shared" si="25"/>
        <v>28333.333333333696</v>
      </c>
      <c r="J197" s="8">
        <f t="shared" si="29"/>
        <v>50459.094673495412</v>
      </c>
      <c r="K197" s="7">
        <f t="shared" si="21"/>
        <v>504.59094673495412</v>
      </c>
      <c r="L197" s="8">
        <f t="shared" si="27"/>
        <v>112.57661142034846</v>
      </c>
      <c r="M197" s="8">
        <f t="shared" si="22"/>
        <v>617.16755815530257</v>
      </c>
      <c r="N197" s="8">
        <f t="shared" si="28"/>
        <v>50346.518062075062</v>
      </c>
    </row>
    <row r="198" spans="4:14" x14ac:dyDescent="0.35">
      <c r="D198" s="13">
        <v>191</v>
      </c>
      <c r="E198" s="24">
        <f t="shared" si="26"/>
        <v>28333.333333333696</v>
      </c>
      <c r="F198" s="24">
        <f t="shared" si="20"/>
        <v>283.33333333333695</v>
      </c>
      <c r="G198" s="24">
        <f t="shared" si="23"/>
        <v>166.66666666666666</v>
      </c>
      <c r="H198" s="24">
        <f t="shared" si="24"/>
        <v>450.00000000000364</v>
      </c>
      <c r="I198" s="24">
        <f t="shared" si="25"/>
        <v>28166.666666667028</v>
      </c>
      <c r="J198" s="8">
        <f t="shared" si="29"/>
        <v>50346.518062075062</v>
      </c>
      <c r="K198" s="7">
        <f t="shared" si="21"/>
        <v>503.46518062075063</v>
      </c>
      <c r="L198" s="8">
        <f t="shared" si="27"/>
        <v>113.70237753455194</v>
      </c>
      <c r="M198" s="8">
        <f t="shared" si="22"/>
        <v>617.16755815530257</v>
      </c>
      <c r="N198" s="8">
        <f t="shared" si="28"/>
        <v>50232.81568454051</v>
      </c>
    </row>
    <row r="199" spans="4:14" x14ac:dyDescent="0.35">
      <c r="D199" s="13">
        <v>192</v>
      </c>
      <c r="E199" s="24">
        <f t="shared" si="26"/>
        <v>28166.666666667028</v>
      </c>
      <c r="F199" s="24">
        <f t="shared" si="20"/>
        <v>281.66666666667027</v>
      </c>
      <c r="G199" s="24">
        <f t="shared" si="23"/>
        <v>166.66666666666666</v>
      </c>
      <c r="H199" s="24">
        <f t="shared" si="24"/>
        <v>448.3333333333369</v>
      </c>
      <c r="I199" s="24">
        <f t="shared" si="25"/>
        <v>28000.00000000036</v>
      </c>
      <c r="J199" s="8">
        <f t="shared" si="29"/>
        <v>50232.81568454051</v>
      </c>
      <c r="K199" s="7">
        <f t="shared" si="21"/>
        <v>502.32815684540509</v>
      </c>
      <c r="L199" s="8">
        <f t="shared" si="27"/>
        <v>114.83940130989748</v>
      </c>
      <c r="M199" s="8">
        <f t="shared" si="22"/>
        <v>617.16755815530257</v>
      </c>
      <c r="N199" s="8">
        <f t="shared" si="28"/>
        <v>50117.976283230615</v>
      </c>
    </row>
    <row r="200" spans="4:14" x14ac:dyDescent="0.35">
      <c r="D200" s="13">
        <v>193</v>
      </c>
      <c r="E200" s="24">
        <f t="shared" si="26"/>
        <v>28000.00000000036</v>
      </c>
      <c r="F200" s="24">
        <f t="shared" ref="F200:F263" si="30">(annrate/12)*E200</f>
        <v>280.00000000000358</v>
      </c>
      <c r="G200" s="24">
        <f t="shared" si="23"/>
        <v>166.66666666666666</v>
      </c>
      <c r="H200" s="24">
        <f t="shared" si="24"/>
        <v>446.66666666667027</v>
      </c>
      <c r="I200" s="24">
        <f t="shared" si="25"/>
        <v>27833.333333333692</v>
      </c>
      <c r="J200" s="8">
        <f t="shared" si="29"/>
        <v>50117.976283230615</v>
      </c>
      <c r="K200" s="7">
        <f t="shared" ref="K200:K263" si="31">(annrate/12)*J200</f>
        <v>501.17976283230615</v>
      </c>
      <c r="L200" s="8">
        <f t="shared" si="27"/>
        <v>115.98779532299642</v>
      </c>
      <c r="M200" s="8">
        <f t="shared" ref="M200:M263" si="32">-PMT(annrate/12,360,60000,0,0)</f>
        <v>617.16755815530257</v>
      </c>
      <c r="N200" s="8">
        <f t="shared" si="28"/>
        <v>50001.98848790762</v>
      </c>
    </row>
    <row r="201" spans="4:14" x14ac:dyDescent="0.35">
      <c r="D201" s="13">
        <v>194</v>
      </c>
      <c r="E201" s="24">
        <f t="shared" si="26"/>
        <v>27833.333333333692</v>
      </c>
      <c r="F201" s="24">
        <f t="shared" si="30"/>
        <v>278.33333333333695</v>
      </c>
      <c r="G201" s="24">
        <f t="shared" ref="G201:G264" si="33">$B$5</f>
        <v>166.66666666666666</v>
      </c>
      <c r="H201" s="24">
        <f t="shared" ref="H201:H264" si="34">G201+F201</f>
        <v>445.00000000000364</v>
      </c>
      <c r="I201" s="24">
        <f t="shared" ref="I201:I264" si="35">E201-G201</f>
        <v>27666.666666667024</v>
      </c>
      <c r="J201" s="8">
        <f t="shared" si="29"/>
        <v>50001.98848790762</v>
      </c>
      <c r="K201" s="7">
        <f t="shared" si="31"/>
        <v>500.01988487907619</v>
      </c>
      <c r="L201" s="8">
        <f t="shared" si="27"/>
        <v>117.14767327622639</v>
      </c>
      <c r="M201" s="8">
        <f t="shared" si="32"/>
        <v>617.16755815530257</v>
      </c>
      <c r="N201" s="8">
        <f t="shared" si="28"/>
        <v>49884.840814631396</v>
      </c>
    </row>
    <row r="202" spans="4:14" x14ac:dyDescent="0.35">
      <c r="D202" s="13">
        <v>195</v>
      </c>
      <c r="E202" s="24">
        <f t="shared" ref="E202:E265" si="36">E201-$B$5</f>
        <v>27666.666666667024</v>
      </c>
      <c r="F202" s="24">
        <f t="shared" si="30"/>
        <v>276.66666666667027</v>
      </c>
      <c r="G202" s="24">
        <f t="shared" si="33"/>
        <v>166.66666666666666</v>
      </c>
      <c r="H202" s="24">
        <f t="shared" si="34"/>
        <v>443.3333333333369</v>
      </c>
      <c r="I202" s="24">
        <f t="shared" si="35"/>
        <v>27500.000000000357</v>
      </c>
      <c r="J202" s="8">
        <f t="shared" si="29"/>
        <v>49884.840814631396</v>
      </c>
      <c r="K202" s="7">
        <f t="shared" si="31"/>
        <v>498.84840814631394</v>
      </c>
      <c r="L202" s="8">
        <f t="shared" ref="L202:L265" si="37">M202-K202</f>
        <v>118.31915000898863</v>
      </c>
      <c r="M202" s="8">
        <f t="shared" si="32"/>
        <v>617.16755815530257</v>
      </c>
      <c r="N202" s="8">
        <f t="shared" ref="N202:N265" si="38">J202-L202</f>
        <v>49766.521664622407</v>
      </c>
    </row>
    <row r="203" spans="4:14" x14ac:dyDescent="0.35">
      <c r="D203" s="13">
        <v>196</v>
      </c>
      <c r="E203" s="24">
        <f t="shared" si="36"/>
        <v>27500.000000000357</v>
      </c>
      <c r="F203" s="24">
        <f t="shared" si="30"/>
        <v>275.00000000000358</v>
      </c>
      <c r="G203" s="24">
        <f t="shared" si="33"/>
        <v>166.66666666666666</v>
      </c>
      <c r="H203" s="24">
        <f t="shared" si="34"/>
        <v>441.66666666667027</v>
      </c>
      <c r="I203" s="24">
        <f t="shared" si="35"/>
        <v>27333.333333333689</v>
      </c>
      <c r="J203" s="8">
        <f t="shared" ref="J203:J266" si="39">N202</f>
        <v>49766.521664622407</v>
      </c>
      <c r="K203" s="7">
        <f t="shared" si="31"/>
        <v>497.66521664622411</v>
      </c>
      <c r="L203" s="8">
        <f t="shared" si="37"/>
        <v>119.50234150907846</v>
      </c>
      <c r="M203" s="8">
        <f t="shared" si="32"/>
        <v>617.16755815530257</v>
      </c>
      <c r="N203" s="8">
        <f t="shared" si="38"/>
        <v>49647.019323113331</v>
      </c>
    </row>
    <row r="204" spans="4:14" x14ac:dyDescent="0.35">
      <c r="D204" s="13">
        <v>197</v>
      </c>
      <c r="E204" s="24">
        <f t="shared" si="36"/>
        <v>27333.333333333689</v>
      </c>
      <c r="F204" s="24">
        <f t="shared" si="30"/>
        <v>273.3333333333369</v>
      </c>
      <c r="G204" s="24">
        <f t="shared" si="33"/>
        <v>166.66666666666666</v>
      </c>
      <c r="H204" s="24">
        <f t="shared" si="34"/>
        <v>440.00000000000352</v>
      </c>
      <c r="I204" s="24">
        <f t="shared" si="35"/>
        <v>27166.666666667021</v>
      </c>
      <c r="J204" s="8">
        <f t="shared" si="39"/>
        <v>49647.019323113331</v>
      </c>
      <c r="K204" s="7">
        <f t="shared" si="31"/>
        <v>496.47019323113329</v>
      </c>
      <c r="L204" s="8">
        <f t="shared" si="37"/>
        <v>120.69736492416928</v>
      </c>
      <c r="M204" s="8">
        <f t="shared" si="32"/>
        <v>617.16755815530257</v>
      </c>
      <c r="N204" s="8">
        <f t="shared" si="38"/>
        <v>49526.321958189161</v>
      </c>
    </row>
    <row r="205" spans="4:14" x14ac:dyDescent="0.35">
      <c r="D205" s="13">
        <v>198</v>
      </c>
      <c r="E205" s="24">
        <f t="shared" si="36"/>
        <v>27166.666666667021</v>
      </c>
      <c r="F205" s="24">
        <f t="shared" si="30"/>
        <v>271.66666666667021</v>
      </c>
      <c r="G205" s="24">
        <f t="shared" si="33"/>
        <v>166.66666666666666</v>
      </c>
      <c r="H205" s="24">
        <f t="shared" si="34"/>
        <v>438.3333333333369</v>
      </c>
      <c r="I205" s="24">
        <f t="shared" si="35"/>
        <v>27000.000000000353</v>
      </c>
      <c r="J205" s="8">
        <f t="shared" si="39"/>
        <v>49526.321958189161</v>
      </c>
      <c r="K205" s="7">
        <f t="shared" si="31"/>
        <v>495.26321958189163</v>
      </c>
      <c r="L205" s="8">
        <f t="shared" si="37"/>
        <v>121.90433857341094</v>
      </c>
      <c r="M205" s="8">
        <f t="shared" si="32"/>
        <v>617.16755815530257</v>
      </c>
      <c r="N205" s="8">
        <f t="shared" si="38"/>
        <v>49404.41761961575</v>
      </c>
    </row>
    <row r="206" spans="4:14" x14ac:dyDescent="0.35">
      <c r="D206" s="13">
        <v>199</v>
      </c>
      <c r="E206" s="24">
        <f t="shared" si="36"/>
        <v>27000.000000000353</v>
      </c>
      <c r="F206" s="24">
        <f t="shared" si="30"/>
        <v>270.00000000000352</v>
      </c>
      <c r="G206" s="24">
        <f t="shared" si="33"/>
        <v>166.66666666666666</v>
      </c>
      <c r="H206" s="24">
        <f t="shared" si="34"/>
        <v>436.66666666667015</v>
      </c>
      <c r="I206" s="24">
        <f t="shared" si="35"/>
        <v>26833.333333333685</v>
      </c>
      <c r="J206" s="8">
        <f t="shared" si="39"/>
        <v>49404.41761961575</v>
      </c>
      <c r="K206" s="7">
        <f t="shared" si="31"/>
        <v>494.04417619615748</v>
      </c>
      <c r="L206" s="8">
        <f t="shared" si="37"/>
        <v>123.12338195914509</v>
      </c>
      <c r="M206" s="8">
        <f t="shared" si="32"/>
        <v>617.16755815530257</v>
      </c>
      <c r="N206" s="8">
        <f t="shared" si="38"/>
        <v>49281.294237656606</v>
      </c>
    </row>
    <row r="207" spans="4:14" x14ac:dyDescent="0.35">
      <c r="D207" s="13">
        <v>200</v>
      </c>
      <c r="E207" s="24">
        <f t="shared" si="36"/>
        <v>26833.333333333685</v>
      </c>
      <c r="F207" s="24">
        <f t="shared" si="30"/>
        <v>268.33333333333684</v>
      </c>
      <c r="G207" s="24">
        <f t="shared" si="33"/>
        <v>166.66666666666666</v>
      </c>
      <c r="H207" s="24">
        <f t="shared" si="34"/>
        <v>435.00000000000352</v>
      </c>
      <c r="I207" s="24">
        <f t="shared" si="35"/>
        <v>26666.666666667017</v>
      </c>
      <c r="J207" s="8">
        <f t="shared" si="39"/>
        <v>49281.294237656606</v>
      </c>
      <c r="K207" s="7">
        <f t="shared" si="31"/>
        <v>492.81294237656607</v>
      </c>
      <c r="L207" s="8">
        <f t="shared" si="37"/>
        <v>124.3546157787365</v>
      </c>
      <c r="M207" s="8">
        <f t="shared" si="32"/>
        <v>617.16755815530257</v>
      </c>
      <c r="N207" s="8">
        <f t="shared" si="38"/>
        <v>49156.939621877871</v>
      </c>
    </row>
    <row r="208" spans="4:14" x14ac:dyDescent="0.35">
      <c r="D208" s="13">
        <v>201</v>
      </c>
      <c r="E208" s="24">
        <f t="shared" si="36"/>
        <v>26666.666666667017</v>
      </c>
      <c r="F208" s="24">
        <f t="shared" si="30"/>
        <v>266.66666666667015</v>
      </c>
      <c r="G208" s="24">
        <f t="shared" si="33"/>
        <v>166.66666666666666</v>
      </c>
      <c r="H208" s="24">
        <f t="shared" si="34"/>
        <v>433.33333333333678</v>
      </c>
      <c r="I208" s="24">
        <f t="shared" si="35"/>
        <v>26500.000000000349</v>
      </c>
      <c r="J208" s="8">
        <f t="shared" si="39"/>
        <v>49156.939621877871</v>
      </c>
      <c r="K208" s="7">
        <f t="shared" si="31"/>
        <v>491.56939621877871</v>
      </c>
      <c r="L208" s="8">
        <f t="shared" si="37"/>
        <v>125.59816193652387</v>
      </c>
      <c r="M208" s="8">
        <f t="shared" si="32"/>
        <v>617.16755815530257</v>
      </c>
      <c r="N208" s="8">
        <f t="shared" si="38"/>
        <v>49031.341459941345</v>
      </c>
    </row>
    <row r="209" spans="4:14" x14ac:dyDescent="0.35">
      <c r="D209" s="13">
        <v>202</v>
      </c>
      <c r="E209" s="24">
        <f t="shared" si="36"/>
        <v>26500.000000000349</v>
      </c>
      <c r="F209" s="24">
        <f t="shared" si="30"/>
        <v>265.00000000000352</v>
      </c>
      <c r="G209" s="24">
        <f t="shared" si="33"/>
        <v>166.66666666666666</v>
      </c>
      <c r="H209" s="24">
        <f t="shared" si="34"/>
        <v>431.66666666667015</v>
      </c>
      <c r="I209" s="24">
        <f t="shared" si="35"/>
        <v>26333.333333333681</v>
      </c>
      <c r="J209" s="8">
        <f t="shared" si="39"/>
        <v>49031.341459941345</v>
      </c>
      <c r="K209" s="7">
        <f t="shared" si="31"/>
        <v>490.31341459941348</v>
      </c>
      <c r="L209" s="8">
        <f t="shared" si="37"/>
        <v>126.8541435558891</v>
      </c>
      <c r="M209" s="8">
        <f t="shared" si="32"/>
        <v>617.16755815530257</v>
      </c>
      <c r="N209" s="8">
        <f t="shared" si="38"/>
        <v>48904.487316385457</v>
      </c>
    </row>
    <row r="210" spans="4:14" x14ac:dyDescent="0.35">
      <c r="D210" s="13">
        <v>203</v>
      </c>
      <c r="E210" s="24">
        <f t="shared" si="36"/>
        <v>26333.333333333681</v>
      </c>
      <c r="F210" s="24">
        <f t="shared" si="30"/>
        <v>263.33333333333684</v>
      </c>
      <c r="G210" s="24">
        <f t="shared" si="33"/>
        <v>166.66666666666666</v>
      </c>
      <c r="H210" s="24">
        <f t="shared" si="34"/>
        <v>430.00000000000352</v>
      </c>
      <c r="I210" s="24">
        <f t="shared" si="35"/>
        <v>26166.666666667013</v>
      </c>
      <c r="J210" s="8">
        <f t="shared" si="39"/>
        <v>48904.487316385457</v>
      </c>
      <c r="K210" s="7">
        <f t="shared" si="31"/>
        <v>489.04487316385456</v>
      </c>
      <c r="L210" s="8">
        <f t="shared" si="37"/>
        <v>128.12268499144801</v>
      </c>
      <c r="M210" s="8">
        <f t="shared" si="32"/>
        <v>617.16755815530257</v>
      </c>
      <c r="N210" s="8">
        <f t="shared" si="38"/>
        <v>48776.364631394012</v>
      </c>
    </row>
    <row r="211" spans="4:14" x14ac:dyDescent="0.35">
      <c r="D211" s="13">
        <v>204</v>
      </c>
      <c r="E211" s="24">
        <f t="shared" si="36"/>
        <v>26166.666666667013</v>
      </c>
      <c r="F211" s="24">
        <f t="shared" si="30"/>
        <v>261.66666666667015</v>
      </c>
      <c r="G211" s="24">
        <f t="shared" si="33"/>
        <v>166.66666666666666</v>
      </c>
      <c r="H211" s="24">
        <f t="shared" si="34"/>
        <v>428.33333333333678</v>
      </c>
      <c r="I211" s="24">
        <f t="shared" si="35"/>
        <v>26000.000000000346</v>
      </c>
      <c r="J211" s="8">
        <f t="shared" si="39"/>
        <v>48776.364631394012</v>
      </c>
      <c r="K211" s="7">
        <f t="shared" si="31"/>
        <v>487.76364631394011</v>
      </c>
      <c r="L211" s="8">
        <f t="shared" si="37"/>
        <v>129.40391184136246</v>
      </c>
      <c r="M211" s="8">
        <f t="shared" si="32"/>
        <v>617.16755815530257</v>
      </c>
      <c r="N211" s="8">
        <f t="shared" si="38"/>
        <v>48646.960719552648</v>
      </c>
    </row>
    <row r="212" spans="4:14" x14ac:dyDescent="0.35">
      <c r="D212" s="13">
        <v>205</v>
      </c>
      <c r="E212" s="24">
        <f t="shared" si="36"/>
        <v>26000.000000000346</v>
      </c>
      <c r="F212" s="24">
        <f t="shared" si="30"/>
        <v>260.00000000000347</v>
      </c>
      <c r="G212" s="24">
        <f t="shared" si="33"/>
        <v>166.66666666666666</v>
      </c>
      <c r="H212" s="24">
        <f t="shared" si="34"/>
        <v>426.66666666667015</v>
      </c>
      <c r="I212" s="24">
        <f t="shared" si="35"/>
        <v>25833.333333333678</v>
      </c>
      <c r="J212" s="8">
        <f t="shared" si="39"/>
        <v>48646.960719552648</v>
      </c>
      <c r="K212" s="7">
        <f t="shared" si="31"/>
        <v>486.46960719552646</v>
      </c>
      <c r="L212" s="8">
        <f t="shared" si="37"/>
        <v>130.69795095977611</v>
      </c>
      <c r="M212" s="8">
        <f t="shared" si="32"/>
        <v>617.16755815530257</v>
      </c>
      <c r="N212" s="8">
        <f t="shared" si="38"/>
        <v>48516.262768592875</v>
      </c>
    </row>
    <row r="213" spans="4:14" x14ac:dyDescent="0.35">
      <c r="D213" s="13">
        <v>206</v>
      </c>
      <c r="E213" s="24">
        <f t="shared" si="36"/>
        <v>25833.333333333678</v>
      </c>
      <c r="F213" s="24">
        <f t="shared" si="30"/>
        <v>258.33333333333678</v>
      </c>
      <c r="G213" s="24">
        <f t="shared" si="33"/>
        <v>166.66666666666666</v>
      </c>
      <c r="H213" s="24">
        <f t="shared" si="34"/>
        <v>425.00000000000341</v>
      </c>
      <c r="I213" s="24">
        <f t="shared" si="35"/>
        <v>25666.66666666701</v>
      </c>
      <c r="J213" s="8">
        <f t="shared" si="39"/>
        <v>48516.262768592875</v>
      </c>
      <c r="K213" s="7">
        <f t="shared" si="31"/>
        <v>485.16262768592878</v>
      </c>
      <c r="L213" s="8">
        <f t="shared" si="37"/>
        <v>132.00493046937379</v>
      </c>
      <c r="M213" s="8">
        <f t="shared" si="32"/>
        <v>617.16755815530257</v>
      </c>
      <c r="N213" s="8">
        <f t="shared" si="38"/>
        <v>48384.2578381235</v>
      </c>
    </row>
    <row r="214" spans="4:14" x14ac:dyDescent="0.35">
      <c r="D214" s="13">
        <v>207</v>
      </c>
      <c r="E214" s="24">
        <f t="shared" si="36"/>
        <v>25666.66666666701</v>
      </c>
      <c r="F214" s="24">
        <f t="shared" si="30"/>
        <v>256.6666666666701</v>
      </c>
      <c r="G214" s="24">
        <f t="shared" si="33"/>
        <v>166.66666666666666</v>
      </c>
      <c r="H214" s="24">
        <f t="shared" si="34"/>
        <v>423.33333333333678</v>
      </c>
      <c r="I214" s="24">
        <f t="shared" si="35"/>
        <v>25500.000000000342</v>
      </c>
      <c r="J214" s="8">
        <f t="shared" si="39"/>
        <v>48384.2578381235</v>
      </c>
      <c r="K214" s="7">
        <f t="shared" si="31"/>
        <v>483.842578381235</v>
      </c>
      <c r="L214" s="8">
        <f t="shared" si="37"/>
        <v>133.32497977406757</v>
      </c>
      <c r="M214" s="8">
        <f t="shared" si="32"/>
        <v>617.16755815530257</v>
      </c>
      <c r="N214" s="8">
        <f t="shared" si="38"/>
        <v>48250.932858349435</v>
      </c>
    </row>
    <row r="215" spans="4:14" x14ac:dyDescent="0.35">
      <c r="D215" s="13">
        <v>208</v>
      </c>
      <c r="E215" s="24">
        <f t="shared" si="36"/>
        <v>25500.000000000342</v>
      </c>
      <c r="F215" s="24">
        <f t="shared" si="30"/>
        <v>255.00000000000344</v>
      </c>
      <c r="G215" s="24">
        <f t="shared" si="33"/>
        <v>166.66666666666666</v>
      </c>
      <c r="H215" s="24">
        <f t="shared" si="34"/>
        <v>421.6666666666701</v>
      </c>
      <c r="I215" s="24">
        <f t="shared" si="35"/>
        <v>25333.333333333674</v>
      </c>
      <c r="J215" s="8">
        <f t="shared" si="39"/>
        <v>48250.932858349435</v>
      </c>
      <c r="K215" s="7">
        <f t="shared" si="31"/>
        <v>482.50932858349438</v>
      </c>
      <c r="L215" s="8">
        <f t="shared" si="37"/>
        <v>134.65822957180819</v>
      </c>
      <c r="M215" s="8">
        <f t="shared" si="32"/>
        <v>617.16755815530257</v>
      </c>
      <c r="N215" s="8">
        <f t="shared" si="38"/>
        <v>48116.274628777624</v>
      </c>
    </row>
    <row r="216" spans="4:14" x14ac:dyDescent="0.35">
      <c r="D216" s="13">
        <v>209</v>
      </c>
      <c r="E216" s="24">
        <f t="shared" si="36"/>
        <v>25333.333333333674</v>
      </c>
      <c r="F216" s="24">
        <f t="shared" si="30"/>
        <v>253.33333333333675</v>
      </c>
      <c r="G216" s="24">
        <f t="shared" si="33"/>
        <v>166.66666666666666</v>
      </c>
      <c r="H216" s="24">
        <f t="shared" si="34"/>
        <v>420.00000000000341</v>
      </c>
      <c r="I216" s="24">
        <f t="shared" si="35"/>
        <v>25166.666666667006</v>
      </c>
      <c r="J216" s="8">
        <f t="shared" si="39"/>
        <v>48116.274628777624</v>
      </c>
      <c r="K216" s="7">
        <f t="shared" si="31"/>
        <v>481.16274628777626</v>
      </c>
      <c r="L216" s="8">
        <f t="shared" si="37"/>
        <v>136.00481186752631</v>
      </c>
      <c r="M216" s="8">
        <f t="shared" si="32"/>
        <v>617.16755815530257</v>
      </c>
      <c r="N216" s="8">
        <f t="shared" si="38"/>
        <v>47980.269816910099</v>
      </c>
    </row>
    <row r="217" spans="4:14" x14ac:dyDescent="0.35">
      <c r="D217" s="13">
        <v>210</v>
      </c>
      <c r="E217" s="24">
        <f t="shared" si="36"/>
        <v>25166.666666667006</v>
      </c>
      <c r="F217" s="24">
        <f t="shared" si="30"/>
        <v>251.66666666667007</v>
      </c>
      <c r="G217" s="24">
        <f t="shared" si="33"/>
        <v>166.66666666666666</v>
      </c>
      <c r="H217" s="24">
        <f t="shared" si="34"/>
        <v>418.33333333333672</v>
      </c>
      <c r="I217" s="24">
        <f t="shared" si="35"/>
        <v>25000.000000000338</v>
      </c>
      <c r="J217" s="8">
        <f t="shared" si="39"/>
        <v>47980.269816910099</v>
      </c>
      <c r="K217" s="7">
        <f t="shared" si="31"/>
        <v>479.80269816910101</v>
      </c>
      <c r="L217" s="8">
        <f t="shared" si="37"/>
        <v>137.36485998620157</v>
      </c>
      <c r="M217" s="8">
        <f t="shared" si="32"/>
        <v>617.16755815530257</v>
      </c>
      <c r="N217" s="8">
        <f t="shared" si="38"/>
        <v>47842.9049569239</v>
      </c>
    </row>
    <row r="218" spans="4:14" x14ac:dyDescent="0.35">
      <c r="D218" s="13">
        <v>211</v>
      </c>
      <c r="E218" s="24">
        <f t="shared" si="36"/>
        <v>25000.000000000338</v>
      </c>
      <c r="F218" s="24">
        <f t="shared" si="30"/>
        <v>250.00000000000338</v>
      </c>
      <c r="G218" s="24">
        <f t="shared" si="33"/>
        <v>166.66666666666666</v>
      </c>
      <c r="H218" s="24">
        <f t="shared" si="34"/>
        <v>416.66666666667004</v>
      </c>
      <c r="I218" s="24">
        <f t="shared" si="35"/>
        <v>24833.33333333367</v>
      </c>
      <c r="J218" s="8">
        <f t="shared" si="39"/>
        <v>47842.9049569239</v>
      </c>
      <c r="K218" s="7">
        <f t="shared" si="31"/>
        <v>478.429049569239</v>
      </c>
      <c r="L218" s="8">
        <f t="shared" si="37"/>
        <v>138.73850858606357</v>
      </c>
      <c r="M218" s="8">
        <f t="shared" si="32"/>
        <v>617.16755815530257</v>
      </c>
      <c r="N218" s="8">
        <f t="shared" si="38"/>
        <v>47704.166448337834</v>
      </c>
    </row>
    <row r="219" spans="4:14" x14ac:dyDescent="0.35">
      <c r="D219" s="13">
        <v>212</v>
      </c>
      <c r="E219" s="24">
        <f t="shared" si="36"/>
        <v>24833.33333333367</v>
      </c>
      <c r="F219" s="24">
        <f t="shared" si="30"/>
        <v>248.3333333333367</v>
      </c>
      <c r="G219" s="24">
        <f t="shared" si="33"/>
        <v>166.66666666666666</v>
      </c>
      <c r="H219" s="24">
        <f t="shared" si="34"/>
        <v>415.00000000000335</v>
      </c>
      <c r="I219" s="24">
        <f t="shared" si="35"/>
        <v>24666.666666667003</v>
      </c>
      <c r="J219" s="8">
        <f t="shared" si="39"/>
        <v>47704.166448337834</v>
      </c>
      <c r="K219" s="7">
        <f t="shared" si="31"/>
        <v>477.04166448337833</v>
      </c>
      <c r="L219" s="8">
        <f t="shared" si="37"/>
        <v>140.12589367192425</v>
      </c>
      <c r="M219" s="8">
        <f t="shared" si="32"/>
        <v>617.16755815530257</v>
      </c>
      <c r="N219" s="8">
        <f t="shared" si="38"/>
        <v>47564.040554665909</v>
      </c>
    </row>
    <row r="220" spans="4:14" x14ac:dyDescent="0.35">
      <c r="D220" s="13">
        <v>213</v>
      </c>
      <c r="E220" s="24">
        <f t="shared" si="36"/>
        <v>24666.666666667003</v>
      </c>
      <c r="F220" s="24">
        <f t="shared" si="30"/>
        <v>246.66666666667004</v>
      </c>
      <c r="G220" s="24">
        <f t="shared" si="33"/>
        <v>166.66666666666666</v>
      </c>
      <c r="H220" s="24">
        <f t="shared" si="34"/>
        <v>413.33333333333667</v>
      </c>
      <c r="I220" s="24">
        <f t="shared" si="35"/>
        <v>24500.000000000335</v>
      </c>
      <c r="J220" s="8">
        <f t="shared" si="39"/>
        <v>47564.040554665909</v>
      </c>
      <c r="K220" s="7">
        <f t="shared" si="31"/>
        <v>475.64040554665911</v>
      </c>
      <c r="L220" s="8">
        <f t="shared" si="37"/>
        <v>141.52715260864346</v>
      </c>
      <c r="M220" s="8">
        <f t="shared" si="32"/>
        <v>617.16755815530257</v>
      </c>
      <c r="N220" s="8">
        <f t="shared" si="38"/>
        <v>47422.513402057266</v>
      </c>
    </row>
    <row r="221" spans="4:14" x14ac:dyDescent="0.35">
      <c r="D221" s="13">
        <v>214</v>
      </c>
      <c r="E221" s="24">
        <f t="shared" si="36"/>
        <v>24500.000000000335</v>
      </c>
      <c r="F221" s="24">
        <f t="shared" si="30"/>
        <v>245.00000000000335</v>
      </c>
      <c r="G221" s="24">
        <f t="shared" si="33"/>
        <v>166.66666666666666</v>
      </c>
      <c r="H221" s="24">
        <f t="shared" si="34"/>
        <v>411.66666666667004</v>
      </c>
      <c r="I221" s="24">
        <f t="shared" si="35"/>
        <v>24333.333333333667</v>
      </c>
      <c r="J221" s="8">
        <f t="shared" si="39"/>
        <v>47422.513402057266</v>
      </c>
      <c r="K221" s="7">
        <f t="shared" si="31"/>
        <v>474.22513402057268</v>
      </c>
      <c r="L221" s="8">
        <f t="shared" si="37"/>
        <v>142.94242413472989</v>
      </c>
      <c r="M221" s="8">
        <f t="shared" si="32"/>
        <v>617.16755815530257</v>
      </c>
      <c r="N221" s="8">
        <f t="shared" si="38"/>
        <v>47279.570977922536</v>
      </c>
    </row>
    <row r="222" spans="4:14" x14ac:dyDescent="0.35">
      <c r="D222" s="13">
        <v>215</v>
      </c>
      <c r="E222" s="24">
        <f t="shared" si="36"/>
        <v>24333.333333333667</v>
      </c>
      <c r="F222" s="24">
        <f t="shared" si="30"/>
        <v>243.33333333333667</v>
      </c>
      <c r="G222" s="24">
        <f t="shared" si="33"/>
        <v>166.66666666666666</v>
      </c>
      <c r="H222" s="24">
        <f t="shared" si="34"/>
        <v>410.0000000000033</v>
      </c>
      <c r="I222" s="24">
        <f t="shared" si="35"/>
        <v>24166.666666666999</v>
      </c>
      <c r="J222" s="8">
        <f t="shared" si="39"/>
        <v>47279.570977922536</v>
      </c>
      <c r="K222" s="7">
        <f t="shared" si="31"/>
        <v>472.79570977922538</v>
      </c>
      <c r="L222" s="8">
        <f t="shared" si="37"/>
        <v>144.3718483760772</v>
      </c>
      <c r="M222" s="8">
        <f t="shared" si="32"/>
        <v>617.16755815530257</v>
      </c>
      <c r="N222" s="8">
        <f t="shared" si="38"/>
        <v>47135.199129546461</v>
      </c>
    </row>
    <row r="223" spans="4:14" x14ac:dyDescent="0.35">
      <c r="D223" s="13">
        <v>216</v>
      </c>
      <c r="E223" s="24">
        <f t="shared" si="36"/>
        <v>24166.666666666999</v>
      </c>
      <c r="F223" s="24">
        <f t="shared" si="30"/>
        <v>241.66666666666998</v>
      </c>
      <c r="G223" s="24">
        <f t="shared" si="33"/>
        <v>166.66666666666666</v>
      </c>
      <c r="H223" s="24">
        <f t="shared" si="34"/>
        <v>408.33333333333667</v>
      </c>
      <c r="I223" s="24">
        <f t="shared" si="35"/>
        <v>24000.000000000331</v>
      </c>
      <c r="J223" s="8">
        <f t="shared" si="39"/>
        <v>47135.199129546461</v>
      </c>
      <c r="K223" s="7">
        <f t="shared" si="31"/>
        <v>471.35199129546464</v>
      </c>
      <c r="L223" s="8">
        <f t="shared" si="37"/>
        <v>145.81556685983793</v>
      </c>
      <c r="M223" s="8">
        <f t="shared" si="32"/>
        <v>617.16755815530257</v>
      </c>
      <c r="N223" s="8">
        <f t="shared" si="38"/>
        <v>46989.38356268662</v>
      </c>
    </row>
    <row r="224" spans="4:14" x14ac:dyDescent="0.35">
      <c r="D224" s="13">
        <v>217</v>
      </c>
      <c r="E224" s="24">
        <f t="shared" si="36"/>
        <v>24000.000000000331</v>
      </c>
      <c r="F224" s="24">
        <f t="shared" si="30"/>
        <v>240.00000000000333</v>
      </c>
      <c r="G224" s="24">
        <f t="shared" si="33"/>
        <v>166.66666666666666</v>
      </c>
      <c r="H224" s="24">
        <f t="shared" si="34"/>
        <v>406.66666666666998</v>
      </c>
      <c r="I224" s="24">
        <f t="shared" si="35"/>
        <v>23833.333333333663</v>
      </c>
      <c r="J224" s="8">
        <f t="shared" si="39"/>
        <v>46989.38356268662</v>
      </c>
      <c r="K224" s="7">
        <f t="shared" si="31"/>
        <v>469.89383562686623</v>
      </c>
      <c r="L224" s="8">
        <f t="shared" si="37"/>
        <v>147.27372252843634</v>
      </c>
      <c r="M224" s="8">
        <f t="shared" si="32"/>
        <v>617.16755815530257</v>
      </c>
      <c r="N224" s="8">
        <f t="shared" si="38"/>
        <v>46842.109840158184</v>
      </c>
    </row>
    <row r="225" spans="4:14" x14ac:dyDescent="0.35">
      <c r="D225" s="13">
        <v>218</v>
      </c>
      <c r="E225" s="24">
        <f t="shared" si="36"/>
        <v>23833.333333333663</v>
      </c>
      <c r="F225" s="24">
        <f t="shared" si="30"/>
        <v>238.33333333333664</v>
      </c>
      <c r="G225" s="24">
        <f t="shared" si="33"/>
        <v>166.66666666666666</v>
      </c>
      <c r="H225" s="24">
        <f t="shared" si="34"/>
        <v>405.0000000000033</v>
      </c>
      <c r="I225" s="24">
        <f t="shared" si="35"/>
        <v>23666.666666666995</v>
      </c>
      <c r="J225" s="8">
        <f t="shared" si="39"/>
        <v>46842.109840158184</v>
      </c>
      <c r="K225" s="7">
        <f t="shared" si="31"/>
        <v>468.42109840158184</v>
      </c>
      <c r="L225" s="8">
        <f t="shared" si="37"/>
        <v>148.74645975372073</v>
      </c>
      <c r="M225" s="8">
        <f t="shared" si="32"/>
        <v>617.16755815530257</v>
      </c>
      <c r="N225" s="8">
        <f t="shared" si="38"/>
        <v>46693.363380404466</v>
      </c>
    </row>
    <row r="226" spans="4:14" x14ac:dyDescent="0.35">
      <c r="D226" s="13">
        <v>219</v>
      </c>
      <c r="E226" s="24">
        <f t="shared" si="36"/>
        <v>23666.666666666995</v>
      </c>
      <c r="F226" s="24">
        <f t="shared" si="30"/>
        <v>236.66666666666995</v>
      </c>
      <c r="G226" s="24">
        <f t="shared" si="33"/>
        <v>166.66666666666666</v>
      </c>
      <c r="H226" s="24">
        <f t="shared" si="34"/>
        <v>403.33333333333661</v>
      </c>
      <c r="I226" s="24">
        <f t="shared" si="35"/>
        <v>23500.000000000327</v>
      </c>
      <c r="J226" s="8">
        <f t="shared" si="39"/>
        <v>46693.363380404466</v>
      </c>
      <c r="K226" s="7">
        <f t="shared" si="31"/>
        <v>466.93363380404469</v>
      </c>
      <c r="L226" s="8">
        <f t="shared" si="37"/>
        <v>150.23392435125788</v>
      </c>
      <c r="M226" s="8">
        <f t="shared" si="32"/>
        <v>617.16755815530257</v>
      </c>
      <c r="N226" s="8">
        <f t="shared" si="38"/>
        <v>46543.129456053211</v>
      </c>
    </row>
    <row r="227" spans="4:14" x14ac:dyDescent="0.35">
      <c r="D227" s="13">
        <v>220</v>
      </c>
      <c r="E227" s="24">
        <f t="shared" si="36"/>
        <v>23500.000000000327</v>
      </c>
      <c r="F227" s="24">
        <f t="shared" si="30"/>
        <v>235.00000000000327</v>
      </c>
      <c r="G227" s="24">
        <f t="shared" si="33"/>
        <v>166.66666666666666</v>
      </c>
      <c r="H227" s="24">
        <f t="shared" si="34"/>
        <v>401.66666666666993</v>
      </c>
      <c r="I227" s="24">
        <f t="shared" si="35"/>
        <v>23333.33333333366</v>
      </c>
      <c r="J227" s="8">
        <f t="shared" si="39"/>
        <v>46543.129456053211</v>
      </c>
      <c r="K227" s="7">
        <f t="shared" si="31"/>
        <v>465.43129456053214</v>
      </c>
      <c r="L227" s="8">
        <f t="shared" si="37"/>
        <v>151.73626359477043</v>
      </c>
      <c r="M227" s="8">
        <f t="shared" si="32"/>
        <v>617.16755815530257</v>
      </c>
      <c r="N227" s="8">
        <f t="shared" si="38"/>
        <v>46391.393192458439</v>
      </c>
    </row>
    <row r="228" spans="4:14" x14ac:dyDescent="0.35">
      <c r="D228" s="13">
        <v>221</v>
      </c>
      <c r="E228" s="24">
        <f t="shared" si="36"/>
        <v>23333.33333333366</v>
      </c>
      <c r="F228" s="24">
        <f t="shared" si="30"/>
        <v>233.33333333333661</v>
      </c>
      <c r="G228" s="24">
        <f t="shared" si="33"/>
        <v>166.66666666666666</v>
      </c>
      <c r="H228" s="24">
        <f t="shared" si="34"/>
        <v>400.0000000000033</v>
      </c>
      <c r="I228" s="24">
        <f t="shared" si="35"/>
        <v>23166.666666666992</v>
      </c>
      <c r="J228" s="8">
        <f t="shared" si="39"/>
        <v>46391.393192458439</v>
      </c>
      <c r="K228" s="7">
        <f t="shared" si="31"/>
        <v>463.9139319245844</v>
      </c>
      <c r="L228" s="8">
        <f t="shared" si="37"/>
        <v>153.25362623071817</v>
      </c>
      <c r="M228" s="8">
        <f t="shared" si="32"/>
        <v>617.16755815530257</v>
      </c>
      <c r="N228" s="8">
        <f t="shared" si="38"/>
        <v>46238.139566227721</v>
      </c>
    </row>
    <row r="229" spans="4:14" x14ac:dyDescent="0.35">
      <c r="D229" s="13">
        <v>222</v>
      </c>
      <c r="E229" s="24">
        <f t="shared" si="36"/>
        <v>23166.666666666992</v>
      </c>
      <c r="F229" s="24">
        <f t="shared" si="30"/>
        <v>231.66666666666993</v>
      </c>
      <c r="G229" s="24">
        <f t="shared" si="33"/>
        <v>166.66666666666666</v>
      </c>
      <c r="H229" s="24">
        <f t="shared" si="34"/>
        <v>398.33333333333655</v>
      </c>
      <c r="I229" s="24">
        <f t="shared" si="35"/>
        <v>23000.000000000324</v>
      </c>
      <c r="J229" s="8">
        <f t="shared" si="39"/>
        <v>46238.139566227721</v>
      </c>
      <c r="K229" s="7">
        <f t="shared" si="31"/>
        <v>462.38139566227721</v>
      </c>
      <c r="L229" s="8">
        <f t="shared" si="37"/>
        <v>154.78616249302536</v>
      </c>
      <c r="M229" s="8">
        <f t="shared" si="32"/>
        <v>617.16755815530257</v>
      </c>
      <c r="N229" s="8">
        <f t="shared" si="38"/>
        <v>46083.353403734698</v>
      </c>
    </row>
    <row r="230" spans="4:14" x14ac:dyDescent="0.35">
      <c r="D230" s="13">
        <v>223</v>
      </c>
      <c r="E230" s="24">
        <f t="shared" si="36"/>
        <v>23000.000000000324</v>
      </c>
      <c r="F230" s="24">
        <f t="shared" si="30"/>
        <v>230.00000000000324</v>
      </c>
      <c r="G230" s="24">
        <f t="shared" si="33"/>
        <v>166.66666666666666</v>
      </c>
      <c r="H230" s="24">
        <f t="shared" si="34"/>
        <v>396.66666666666993</v>
      </c>
      <c r="I230" s="24">
        <f t="shared" si="35"/>
        <v>22833.333333333656</v>
      </c>
      <c r="J230" s="8">
        <f t="shared" si="39"/>
        <v>46083.353403734698</v>
      </c>
      <c r="K230" s="7">
        <f t="shared" si="31"/>
        <v>460.83353403734696</v>
      </c>
      <c r="L230" s="8">
        <f t="shared" si="37"/>
        <v>156.33402411795561</v>
      </c>
      <c r="M230" s="8">
        <f t="shared" si="32"/>
        <v>617.16755815530257</v>
      </c>
      <c r="N230" s="8">
        <f t="shared" si="38"/>
        <v>45927.019379616744</v>
      </c>
    </row>
    <row r="231" spans="4:14" x14ac:dyDescent="0.35">
      <c r="D231" s="13">
        <v>224</v>
      </c>
      <c r="E231" s="24">
        <f t="shared" si="36"/>
        <v>22833.333333333656</v>
      </c>
      <c r="F231" s="24">
        <f t="shared" si="30"/>
        <v>228.33333333333655</v>
      </c>
      <c r="G231" s="24">
        <f t="shared" si="33"/>
        <v>166.66666666666666</v>
      </c>
      <c r="H231" s="24">
        <f t="shared" si="34"/>
        <v>395.00000000000318</v>
      </c>
      <c r="I231" s="24">
        <f t="shared" si="35"/>
        <v>22666.666666666988</v>
      </c>
      <c r="J231" s="8">
        <f t="shared" si="39"/>
        <v>45927.019379616744</v>
      </c>
      <c r="K231" s="7">
        <f t="shared" si="31"/>
        <v>459.27019379616746</v>
      </c>
      <c r="L231" s="8">
        <f t="shared" si="37"/>
        <v>157.89736435913511</v>
      </c>
      <c r="M231" s="8">
        <f t="shared" si="32"/>
        <v>617.16755815530257</v>
      </c>
      <c r="N231" s="8">
        <f t="shared" si="38"/>
        <v>45769.122015257606</v>
      </c>
    </row>
    <row r="232" spans="4:14" x14ac:dyDescent="0.35">
      <c r="D232" s="13">
        <v>225</v>
      </c>
      <c r="E232" s="24">
        <f t="shared" si="36"/>
        <v>22666.666666666988</v>
      </c>
      <c r="F232" s="24">
        <f t="shared" si="30"/>
        <v>226.6666666666699</v>
      </c>
      <c r="G232" s="24">
        <f t="shared" si="33"/>
        <v>166.66666666666666</v>
      </c>
      <c r="H232" s="24">
        <f t="shared" si="34"/>
        <v>393.33333333333655</v>
      </c>
      <c r="I232" s="24">
        <f t="shared" si="35"/>
        <v>22500.00000000032</v>
      </c>
      <c r="J232" s="8">
        <f t="shared" si="39"/>
        <v>45769.122015257606</v>
      </c>
      <c r="K232" s="7">
        <f t="shared" si="31"/>
        <v>457.69122015257608</v>
      </c>
      <c r="L232" s="8">
        <f t="shared" si="37"/>
        <v>159.47633800272649</v>
      </c>
      <c r="M232" s="8">
        <f t="shared" si="32"/>
        <v>617.16755815530257</v>
      </c>
      <c r="N232" s="8">
        <f t="shared" si="38"/>
        <v>45609.645677254877</v>
      </c>
    </row>
    <row r="233" spans="4:14" x14ac:dyDescent="0.35">
      <c r="D233" s="13">
        <v>226</v>
      </c>
      <c r="E233" s="24">
        <f t="shared" si="36"/>
        <v>22500.00000000032</v>
      </c>
      <c r="F233" s="24">
        <f t="shared" si="30"/>
        <v>225.00000000000321</v>
      </c>
      <c r="G233" s="24">
        <f t="shared" si="33"/>
        <v>166.66666666666666</v>
      </c>
      <c r="H233" s="24">
        <f t="shared" si="34"/>
        <v>391.66666666666987</v>
      </c>
      <c r="I233" s="24">
        <f t="shared" si="35"/>
        <v>22333.333333333652</v>
      </c>
      <c r="J233" s="8">
        <f t="shared" si="39"/>
        <v>45609.645677254877</v>
      </c>
      <c r="K233" s="7">
        <f t="shared" si="31"/>
        <v>456.09645677254878</v>
      </c>
      <c r="L233" s="8">
        <f t="shared" si="37"/>
        <v>161.0711013827538</v>
      </c>
      <c r="M233" s="8">
        <f t="shared" si="32"/>
        <v>617.16755815530257</v>
      </c>
      <c r="N233" s="8">
        <f t="shared" si="38"/>
        <v>45448.574575872124</v>
      </c>
    </row>
    <row r="234" spans="4:14" x14ac:dyDescent="0.35">
      <c r="D234" s="13">
        <v>227</v>
      </c>
      <c r="E234" s="24">
        <f t="shared" si="36"/>
        <v>22333.333333333652</v>
      </c>
      <c r="F234" s="24">
        <f t="shared" si="30"/>
        <v>223.33333333333653</v>
      </c>
      <c r="G234" s="24">
        <f t="shared" si="33"/>
        <v>166.66666666666666</v>
      </c>
      <c r="H234" s="24">
        <f t="shared" si="34"/>
        <v>390.00000000000318</v>
      </c>
      <c r="I234" s="24">
        <f t="shared" si="35"/>
        <v>22166.666666666984</v>
      </c>
      <c r="J234" s="8">
        <f t="shared" si="39"/>
        <v>45448.574575872124</v>
      </c>
      <c r="K234" s="7">
        <f t="shared" si="31"/>
        <v>454.48574575872124</v>
      </c>
      <c r="L234" s="8">
        <f t="shared" si="37"/>
        <v>162.68181239658134</v>
      </c>
      <c r="M234" s="8">
        <f t="shared" si="32"/>
        <v>617.16755815530257</v>
      </c>
      <c r="N234" s="8">
        <f t="shared" si="38"/>
        <v>45285.892763475546</v>
      </c>
    </row>
    <row r="235" spans="4:14" x14ac:dyDescent="0.35">
      <c r="D235" s="13">
        <v>228</v>
      </c>
      <c r="E235" s="24">
        <f t="shared" si="36"/>
        <v>22166.666666666984</v>
      </c>
      <c r="F235" s="24">
        <f t="shared" si="30"/>
        <v>221.66666666666984</v>
      </c>
      <c r="G235" s="24">
        <f t="shared" si="33"/>
        <v>166.66666666666666</v>
      </c>
      <c r="H235" s="24">
        <f t="shared" si="34"/>
        <v>388.3333333333365</v>
      </c>
      <c r="I235" s="24">
        <f t="shared" si="35"/>
        <v>22000.000000000317</v>
      </c>
      <c r="J235" s="8">
        <f t="shared" si="39"/>
        <v>45285.892763475546</v>
      </c>
      <c r="K235" s="7">
        <f t="shared" si="31"/>
        <v>452.85892763475545</v>
      </c>
      <c r="L235" s="8">
        <f t="shared" si="37"/>
        <v>164.30863052054713</v>
      </c>
      <c r="M235" s="8">
        <f t="shared" si="32"/>
        <v>617.16755815530257</v>
      </c>
      <c r="N235" s="8">
        <f t="shared" si="38"/>
        <v>45121.584132954995</v>
      </c>
    </row>
    <row r="236" spans="4:14" x14ac:dyDescent="0.35">
      <c r="D236" s="13">
        <v>229</v>
      </c>
      <c r="E236" s="24">
        <f t="shared" si="36"/>
        <v>22000.000000000317</v>
      </c>
      <c r="F236" s="24">
        <f t="shared" si="30"/>
        <v>220.00000000000318</v>
      </c>
      <c r="G236" s="24">
        <f t="shared" si="33"/>
        <v>166.66666666666666</v>
      </c>
      <c r="H236" s="24">
        <f t="shared" si="34"/>
        <v>386.66666666666981</v>
      </c>
      <c r="I236" s="24">
        <f t="shared" si="35"/>
        <v>21833.333333333649</v>
      </c>
      <c r="J236" s="8">
        <f t="shared" si="39"/>
        <v>45121.584132954995</v>
      </c>
      <c r="K236" s="7">
        <f t="shared" si="31"/>
        <v>451.21584132954996</v>
      </c>
      <c r="L236" s="8">
        <f t="shared" si="37"/>
        <v>165.95171682575261</v>
      </c>
      <c r="M236" s="8">
        <f t="shared" si="32"/>
        <v>617.16755815530257</v>
      </c>
      <c r="N236" s="8">
        <f t="shared" si="38"/>
        <v>44955.632416129243</v>
      </c>
    </row>
    <row r="237" spans="4:14" x14ac:dyDescent="0.35">
      <c r="D237" s="13">
        <v>230</v>
      </c>
      <c r="E237" s="24">
        <f t="shared" si="36"/>
        <v>21833.333333333649</v>
      </c>
      <c r="F237" s="24">
        <f t="shared" si="30"/>
        <v>218.3333333333365</v>
      </c>
      <c r="G237" s="24">
        <f t="shared" si="33"/>
        <v>166.66666666666666</v>
      </c>
      <c r="H237" s="24">
        <f t="shared" si="34"/>
        <v>385.00000000000318</v>
      </c>
      <c r="I237" s="24">
        <f t="shared" si="35"/>
        <v>21666.666666666981</v>
      </c>
      <c r="J237" s="8">
        <f t="shared" si="39"/>
        <v>44955.632416129243</v>
      </c>
      <c r="K237" s="7">
        <f t="shared" si="31"/>
        <v>449.55632416129242</v>
      </c>
      <c r="L237" s="8">
        <f t="shared" si="37"/>
        <v>167.61123399401015</v>
      </c>
      <c r="M237" s="8">
        <f t="shared" si="32"/>
        <v>617.16755815530257</v>
      </c>
      <c r="N237" s="8">
        <f t="shared" si="38"/>
        <v>44788.021182135235</v>
      </c>
    </row>
    <row r="238" spans="4:14" x14ac:dyDescent="0.35">
      <c r="D238" s="13">
        <v>231</v>
      </c>
      <c r="E238" s="24">
        <f t="shared" si="36"/>
        <v>21666.666666666981</v>
      </c>
      <c r="F238" s="24">
        <f t="shared" si="30"/>
        <v>216.66666666666981</v>
      </c>
      <c r="G238" s="24">
        <f t="shared" si="33"/>
        <v>166.66666666666666</v>
      </c>
      <c r="H238" s="24">
        <f t="shared" si="34"/>
        <v>383.33333333333644</v>
      </c>
      <c r="I238" s="24">
        <f t="shared" si="35"/>
        <v>21500.000000000313</v>
      </c>
      <c r="J238" s="8">
        <f t="shared" si="39"/>
        <v>44788.021182135235</v>
      </c>
      <c r="K238" s="7">
        <f t="shared" si="31"/>
        <v>447.88021182135236</v>
      </c>
      <c r="L238" s="8">
        <f t="shared" si="37"/>
        <v>169.28734633395021</v>
      </c>
      <c r="M238" s="8">
        <f t="shared" si="32"/>
        <v>617.16755815530257</v>
      </c>
      <c r="N238" s="8">
        <f t="shared" si="38"/>
        <v>44618.733835801286</v>
      </c>
    </row>
    <row r="239" spans="4:14" x14ac:dyDescent="0.35">
      <c r="D239" s="13">
        <v>232</v>
      </c>
      <c r="E239" s="24">
        <f t="shared" si="36"/>
        <v>21500.000000000313</v>
      </c>
      <c r="F239" s="24">
        <f t="shared" si="30"/>
        <v>215.00000000000313</v>
      </c>
      <c r="G239" s="24">
        <f t="shared" si="33"/>
        <v>166.66666666666666</v>
      </c>
      <c r="H239" s="24">
        <f t="shared" si="34"/>
        <v>381.66666666666981</v>
      </c>
      <c r="I239" s="24">
        <f t="shared" si="35"/>
        <v>21333.333333333645</v>
      </c>
      <c r="J239" s="8">
        <f t="shared" si="39"/>
        <v>44618.733835801286</v>
      </c>
      <c r="K239" s="7">
        <f t="shared" si="31"/>
        <v>446.18733835801288</v>
      </c>
      <c r="L239" s="8">
        <f t="shared" si="37"/>
        <v>170.98021979728969</v>
      </c>
      <c r="M239" s="8">
        <f t="shared" si="32"/>
        <v>617.16755815530257</v>
      </c>
      <c r="N239" s="8">
        <f t="shared" si="38"/>
        <v>44447.753616003996</v>
      </c>
    </row>
    <row r="240" spans="4:14" x14ac:dyDescent="0.35">
      <c r="D240" s="13">
        <v>233</v>
      </c>
      <c r="E240" s="24">
        <f t="shared" si="36"/>
        <v>21333.333333333645</v>
      </c>
      <c r="F240" s="24">
        <f t="shared" si="30"/>
        <v>213.33333333333644</v>
      </c>
      <c r="G240" s="24">
        <f t="shared" si="33"/>
        <v>166.66666666666666</v>
      </c>
      <c r="H240" s="24">
        <f t="shared" si="34"/>
        <v>380.00000000000307</v>
      </c>
      <c r="I240" s="24">
        <f t="shared" si="35"/>
        <v>21166.666666666977</v>
      </c>
      <c r="J240" s="8">
        <f t="shared" si="39"/>
        <v>44447.753616003996</v>
      </c>
      <c r="K240" s="7">
        <f t="shared" si="31"/>
        <v>444.47753616003996</v>
      </c>
      <c r="L240" s="8">
        <f t="shared" si="37"/>
        <v>172.69002199526261</v>
      </c>
      <c r="M240" s="8">
        <f t="shared" si="32"/>
        <v>617.16755815530257</v>
      </c>
      <c r="N240" s="8">
        <f t="shared" si="38"/>
        <v>44275.06359400873</v>
      </c>
    </row>
    <row r="241" spans="4:14" x14ac:dyDescent="0.35">
      <c r="D241" s="13">
        <v>234</v>
      </c>
      <c r="E241" s="24">
        <f t="shared" si="36"/>
        <v>21166.666666666977</v>
      </c>
      <c r="F241" s="24">
        <f t="shared" si="30"/>
        <v>211.66666666666978</v>
      </c>
      <c r="G241" s="24">
        <f t="shared" si="33"/>
        <v>166.66666666666666</v>
      </c>
      <c r="H241" s="24">
        <f t="shared" si="34"/>
        <v>378.33333333333644</v>
      </c>
      <c r="I241" s="24">
        <f t="shared" si="35"/>
        <v>21000.000000000309</v>
      </c>
      <c r="J241" s="8">
        <f t="shared" si="39"/>
        <v>44275.06359400873</v>
      </c>
      <c r="K241" s="7">
        <f t="shared" si="31"/>
        <v>442.75063594008731</v>
      </c>
      <c r="L241" s="8">
        <f t="shared" si="37"/>
        <v>174.41692221521527</v>
      </c>
      <c r="M241" s="8">
        <f t="shared" si="32"/>
        <v>617.16755815530257</v>
      </c>
      <c r="N241" s="8">
        <f t="shared" si="38"/>
        <v>44100.646671793518</v>
      </c>
    </row>
    <row r="242" spans="4:14" x14ac:dyDescent="0.35">
      <c r="D242" s="13">
        <v>235</v>
      </c>
      <c r="E242" s="24">
        <f t="shared" si="36"/>
        <v>21000.000000000309</v>
      </c>
      <c r="F242" s="24">
        <f t="shared" si="30"/>
        <v>210.0000000000031</v>
      </c>
      <c r="G242" s="24">
        <f t="shared" si="33"/>
        <v>166.66666666666666</v>
      </c>
      <c r="H242" s="24">
        <f t="shared" si="34"/>
        <v>376.66666666666976</v>
      </c>
      <c r="I242" s="24">
        <f t="shared" si="35"/>
        <v>20833.333333333641</v>
      </c>
      <c r="J242" s="8">
        <f t="shared" si="39"/>
        <v>44100.646671793518</v>
      </c>
      <c r="K242" s="7">
        <f t="shared" si="31"/>
        <v>441.00646671793521</v>
      </c>
      <c r="L242" s="8">
        <f t="shared" si="37"/>
        <v>176.16109143736736</v>
      </c>
      <c r="M242" s="8">
        <f t="shared" si="32"/>
        <v>617.16755815530257</v>
      </c>
      <c r="N242" s="8">
        <f t="shared" si="38"/>
        <v>43924.485580356151</v>
      </c>
    </row>
    <row r="243" spans="4:14" x14ac:dyDescent="0.35">
      <c r="D243" s="13">
        <v>236</v>
      </c>
      <c r="E243" s="24">
        <f t="shared" si="36"/>
        <v>20833.333333333641</v>
      </c>
      <c r="F243" s="24">
        <f t="shared" si="30"/>
        <v>208.33333333333641</v>
      </c>
      <c r="G243" s="24">
        <f t="shared" si="33"/>
        <v>166.66666666666666</v>
      </c>
      <c r="H243" s="24">
        <f t="shared" si="34"/>
        <v>375.00000000000307</v>
      </c>
      <c r="I243" s="24">
        <f t="shared" si="35"/>
        <v>20666.666666666973</v>
      </c>
      <c r="J243" s="8">
        <f t="shared" si="39"/>
        <v>43924.485580356151</v>
      </c>
      <c r="K243" s="7">
        <f t="shared" si="31"/>
        <v>439.24485580356151</v>
      </c>
      <c r="L243" s="8">
        <f t="shared" si="37"/>
        <v>177.92270235174107</v>
      </c>
      <c r="M243" s="8">
        <f t="shared" si="32"/>
        <v>617.16755815530257</v>
      </c>
      <c r="N243" s="8">
        <f t="shared" si="38"/>
        <v>43746.562878004414</v>
      </c>
    </row>
    <row r="244" spans="4:14" x14ac:dyDescent="0.35">
      <c r="D244" s="13">
        <v>237</v>
      </c>
      <c r="E244" s="24">
        <f t="shared" si="36"/>
        <v>20666.666666666973</v>
      </c>
      <c r="F244" s="24">
        <f t="shared" si="30"/>
        <v>206.66666666666973</v>
      </c>
      <c r="G244" s="24">
        <f t="shared" si="33"/>
        <v>166.66666666666666</v>
      </c>
      <c r="H244" s="24">
        <f t="shared" si="34"/>
        <v>373.33333333333638</v>
      </c>
      <c r="I244" s="24">
        <f t="shared" si="35"/>
        <v>20500.000000000306</v>
      </c>
      <c r="J244" s="8">
        <f t="shared" si="39"/>
        <v>43746.562878004414</v>
      </c>
      <c r="K244" s="7">
        <f t="shared" si="31"/>
        <v>437.46562878004414</v>
      </c>
      <c r="L244" s="8">
        <f t="shared" si="37"/>
        <v>179.70192937525843</v>
      </c>
      <c r="M244" s="8">
        <f t="shared" si="32"/>
        <v>617.16755815530257</v>
      </c>
      <c r="N244" s="8">
        <f t="shared" si="38"/>
        <v>43566.860948629153</v>
      </c>
    </row>
    <row r="245" spans="4:14" x14ac:dyDescent="0.35">
      <c r="D245" s="13">
        <v>238</v>
      </c>
      <c r="E245" s="24">
        <f t="shared" si="36"/>
        <v>20500.000000000306</v>
      </c>
      <c r="F245" s="24">
        <f t="shared" si="30"/>
        <v>205.00000000000307</v>
      </c>
      <c r="G245" s="24">
        <f t="shared" si="33"/>
        <v>166.66666666666666</v>
      </c>
      <c r="H245" s="24">
        <f t="shared" si="34"/>
        <v>371.6666666666697</v>
      </c>
      <c r="I245" s="24">
        <f t="shared" si="35"/>
        <v>20333.333333333638</v>
      </c>
      <c r="J245" s="8">
        <f t="shared" si="39"/>
        <v>43566.860948629153</v>
      </c>
      <c r="K245" s="7">
        <f t="shared" si="31"/>
        <v>435.66860948629153</v>
      </c>
      <c r="L245" s="8">
        <f t="shared" si="37"/>
        <v>181.49894866901104</v>
      </c>
      <c r="M245" s="8">
        <f t="shared" si="32"/>
        <v>617.16755815530257</v>
      </c>
      <c r="N245" s="8">
        <f t="shared" si="38"/>
        <v>43385.361999960143</v>
      </c>
    </row>
    <row r="246" spans="4:14" x14ac:dyDescent="0.35">
      <c r="D246" s="13">
        <v>239</v>
      </c>
      <c r="E246" s="24">
        <f t="shared" si="36"/>
        <v>20333.333333333638</v>
      </c>
      <c r="F246" s="24">
        <f t="shared" si="30"/>
        <v>203.33333333333638</v>
      </c>
      <c r="G246" s="24">
        <f t="shared" si="33"/>
        <v>166.66666666666666</v>
      </c>
      <c r="H246" s="24">
        <f t="shared" si="34"/>
        <v>370.00000000000307</v>
      </c>
      <c r="I246" s="24">
        <f t="shared" si="35"/>
        <v>20166.66666666697</v>
      </c>
      <c r="J246" s="8">
        <f t="shared" si="39"/>
        <v>43385.361999960143</v>
      </c>
      <c r="K246" s="7">
        <f t="shared" si="31"/>
        <v>433.85361999960145</v>
      </c>
      <c r="L246" s="8">
        <f t="shared" si="37"/>
        <v>183.31393815570112</v>
      </c>
      <c r="M246" s="8">
        <f t="shared" si="32"/>
        <v>617.16755815530257</v>
      </c>
      <c r="N246" s="8">
        <f t="shared" si="38"/>
        <v>43202.048061804446</v>
      </c>
    </row>
    <row r="247" spans="4:14" x14ac:dyDescent="0.35">
      <c r="D247" s="13">
        <v>240</v>
      </c>
      <c r="E247" s="24">
        <f t="shared" si="36"/>
        <v>20166.66666666697</v>
      </c>
      <c r="F247" s="24">
        <f t="shared" si="30"/>
        <v>201.6666666666697</v>
      </c>
      <c r="G247" s="24">
        <f t="shared" si="33"/>
        <v>166.66666666666666</v>
      </c>
      <c r="H247" s="24">
        <f t="shared" si="34"/>
        <v>368.33333333333633</v>
      </c>
      <c r="I247" s="24">
        <f t="shared" si="35"/>
        <v>20000.000000000302</v>
      </c>
      <c r="J247" s="8">
        <f t="shared" si="39"/>
        <v>43202.048061804446</v>
      </c>
      <c r="K247" s="7">
        <f t="shared" si="31"/>
        <v>432.02048061804447</v>
      </c>
      <c r="L247" s="8">
        <f t="shared" si="37"/>
        <v>185.1470775372581</v>
      </c>
      <c r="M247" s="8">
        <f t="shared" si="32"/>
        <v>617.16755815530257</v>
      </c>
      <c r="N247" s="8">
        <f t="shared" si="38"/>
        <v>43016.900984267188</v>
      </c>
    </row>
    <row r="248" spans="4:14" x14ac:dyDescent="0.35">
      <c r="D248" s="13">
        <v>241</v>
      </c>
      <c r="E248" s="24">
        <f t="shared" si="36"/>
        <v>20000.000000000302</v>
      </c>
      <c r="F248" s="24">
        <f t="shared" si="30"/>
        <v>200.00000000000301</v>
      </c>
      <c r="G248" s="24">
        <f t="shared" si="33"/>
        <v>166.66666666666666</v>
      </c>
      <c r="H248" s="24">
        <f t="shared" si="34"/>
        <v>366.6666666666697</v>
      </c>
      <c r="I248" s="24">
        <f t="shared" si="35"/>
        <v>19833.333333333634</v>
      </c>
      <c r="J248" s="8">
        <f t="shared" si="39"/>
        <v>43016.900984267188</v>
      </c>
      <c r="K248" s="7">
        <f t="shared" si="31"/>
        <v>430.16900984267187</v>
      </c>
      <c r="L248" s="8">
        <f t="shared" si="37"/>
        <v>186.9985483126307</v>
      </c>
      <c r="M248" s="8">
        <f t="shared" si="32"/>
        <v>617.16755815530257</v>
      </c>
      <c r="N248" s="8">
        <f t="shared" si="38"/>
        <v>42829.902435954558</v>
      </c>
    </row>
    <row r="249" spans="4:14" x14ac:dyDescent="0.35">
      <c r="D249" s="13">
        <v>242</v>
      </c>
      <c r="E249" s="24">
        <f t="shared" si="36"/>
        <v>19833.333333333634</v>
      </c>
      <c r="F249" s="24">
        <f t="shared" si="30"/>
        <v>198.33333333333636</v>
      </c>
      <c r="G249" s="24">
        <f t="shared" si="33"/>
        <v>166.66666666666666</v>
      </c>
      <c r="H249" s="24">
        <f t="shared" si="34"/>
        <v>365.00000000000301</v>
      </c>
      <c r="I249" s="24">
        <f t="shared" si="35"/>
        <v>19666.666666666966</v>
      </c>
      <c r="J249" s="8">
        <f t="shared" si="39"/>
        <v>42829.902435954558</v>
      </c>
      <c r="K249" s="7">
        <f t="shared" si="31"/>
        <v>428.29902435954557</v>
      </c>
      <c r="L249" s="8">
        <f t="shared" si="37"/>
        <v>188.868533795757</v>
      </c>
      <c r="M249" s="8">
        <f t="shared" si="32"/>
        <v>617.16755815530257</v>
      </c>
      <c r="N249" s="8">
        <f t="shared" si="38"/>
        <v>42641.033902158801</v>
      </c>
    </row>
    <row r="250" spans="4:14" x14ac:dyDescent="0.35">
      <c r="D250" s="13">
        <v>243</v>
      </c>
      <c r="E250" s="24">
        <f t="shared" si="36"/>
        <v>19666.666666666966</v>
      </c>
      <c r="F250" s="24">
        <f t="shared" si="30"/>
        <v>196.66666666666967</v>
      </c>
      <c r="G250" s="24">
        <f t="shared" si="33"/>
        <v>166.66666666666666</v>
      </c>
      <c r="H250" s="24">
        <f t="shared" si="34"/>
        <v>363.33333333333633</v>
      </c>
      <c r="I250" s="24">
        <f t="shared" si="35"/>
        <v>19500.000000000298</v>
      </c>
      <c r="J250" s="8">
        <f t="shared" si="39"/>
        <v>42641.033902158801</v>
      </c>
      <c r="K250" s="7">
        <f t="shared" si="31"/>
        <v>426.41033902158802</v>
      </c>
      <c r="L250" s="8">
        <f t="shared" si="37"/>
        <v>190.75721913371456</v>
      </c>
      <c r="M250" s="8">
        <f t="shared" si="32"/>
        <v>617.16755815530257</v>
      </c>
      <c r="N250" s="8">
        <f t="shared" si="38"/>
        <v>42450.276683025084</v>
      </c>
    </row>
    <row r="251" spans="4:14" x14ac:dyDescent="0.35">
      <c r="D251" s="13">
        <v>244</v>
      </c>
      <c r="E251" s="24">
        <f t="shared" si="36"/>
        <v>19500.000000000298</v>
      </c>
      <c r="F251" s="24">
        <f t="shared" si="30"/>
        <v>195.00000000000298</v>
      </c>
      <c r="G251" s="24">
        <f t="shared" si="33"/>
        <v>166.66666666666666</v>
      </c>
      <c r="H251" s="24">
        <f t="shared" si="34"/>
        <v>361.66666666666964</v>
      </c>
      <c r="I251" s="24">
        <f t="shared" si="35"/>
        <v>19333.33333333363</v>
      </c>
      <c r="J251" s="8">
        <f t="shared" si="39"/>
        <v>42450.276683025084</v>
      </c>
      <c r="K251" s="7">
        <f t="shared" si="31"/>
        <v>424.50276683025083</v>
      </c>
      <c r="L251" s="8">
        <f t="shared" si="37"/>
        <v>192.66479132505174</v>
      </c>
      <c r="M251" s="8">
        <f t="shared" si="32"/>
        <v>617.16755815530257</v>
      </c>
      <c r="N251" s="8">
        <f t="shared" si="38"/>
        <v>42257.611891700035</v>
      </c>
    </row>
    <row r="252" spans="4:14" x14ac:dyDescent="0.35">
      <c r="D252" s="13">
        <v>245</v>
      </c>
      <c r="E252" s="24">
        <f t="shared" si="36"/>
        <v>19333.33333333363</v>
      </c>
      <c r="F252" s="24">
        <f t="shared" si="30"/>
        <v>193.3333333333363</v>
      </c>
      <c r="G252" s="24">
        <f t="shared" si="33"/>
        <v>166.66666666666666</v>
      </c>
      <c r="H252" s="24">
        <f t="shared" si="34"/>
        <v>360.00000000000296</v>
      </c>
      <c r="I252" s="24">
        <f t="shared" si="35"/>
        <v>19166.666666666963</v>
      </c>
      <c r="J252" s="8">
        <f t="shared" si="39"/>
        <v>42257.611891700035</v>
      </c>
      <c r="K252" s="7">
        <f t="shared" si="31"/>
        <v>422.57611891700037</v>
      </c>
      <c r="L252" s="8">
        <f t="shared" si="37"/>
        <v>194.5914392383022</v>
      </c>
      <c r="M252" s="8">
        <f t="shared" si="32"/>
        <v>617.16755815530257</v>
      </c>
      <c r="N252" s="8">
        <f t="shared" si="38"/>
        <v>42063.020452461729</v>
      </c>
    </row>
    <row r="253" spans="4:14" x14ac:dyDescent="0.35">
      <c r="D253" s="13">
        <v>246</v>
      </c>
      <c r="E253" s="24">
        <f t="shared" si="36"/>
        <v>19166.666666666963</v>
      </c>
      <c r="F253" s="24">
        <f t="shared" si="30"/>
        <v>191.66666666666964</v>
      </c>
      <c r="G253" s="24">
        <f t="shared" si="33"/>
        <v>166.66666666666666</v>
      </c>
      <c r="H253" s="24">
        <f t="shared" si="34"/>
        <v>358.33333333333633</v>
      </c>
      <c r="I253" s="24">
        <f t="shared" si="35"/>
        <v>19000.000000000295</v>
      </c>
      <c r="J253" s="8">
        <f t="shared" si="39"/>
        <v>42063.020452461729</v>
      </c>
      <c r="K253" s="7">
        <f t="shared" si="31"/>
        <v>420.63020452461728</v>
      </c>
      <c r="L253" s="8">
        <f t="shared" si="37"/>
        <v>196.53735363068529</v>
      </c>
      <c r="M253" s="8">
        <f t="shared" si="32"/>
        <v>617.16755815530257</v>
      </c>
      <c r="N253" s="8">
        <f t="shared" si="38"/>
        <v>41866.483098831042</v>
      </c>
    </row>
    <row r="254" spans="4:14" x14ac:dyDescent="0.35">
      <c r="D254" s="13">
        <v>247</v>
      </c>
      <c r="E254" s="24">
        <f t="shared" si="36"/>
        <v>19000.000000000295</v>
      </c>
      <c r="F254" s="24">
        <f t="shared" si="30"/>
        <v>190.00000000000296</v>
      </c>
      <c r="G254" s="24">
        <f t="shared" si="33"/>
        <v>166.66666666666666</v>
      </c>
      <c r="H254" s="24">
        <f t="shared" si="34"/>
        <v>356.66666666666958</v>
      </c>
      <c r="I254" s="24">
        <f t="shared" si="35"/>
        <v>18833.333333333627</v>
      </c>
      <c r="J254" s="8">
        <f t="shared" si="39"/>
        <v>41866.483098831042</v>
      </c>
      <c r="K254" s="7">
        <f t="shared" si="31"/>
        <v>418.66483098831043</v>
      </c>
      <c r="L254" s="8">
        <f t="shared" si="37"/>
        <v>198.50272716699214</v>
      </c>
      <c r="M254" s="8">
        <f t="shared" si="32"/>
        <v>617.16755815530257</v>
      </c>
      <c r="N254" s="8">
        <f t="shared" si="38"/>
        <v>41667.980371664053</v>
      </c>
    </row>
    <row r="255" spans="4:14" x14ac:dyDescent="0.35">
      <c r="D255" s="13">
        <v>248</v>
      </c>
      <c r="E255" s="24">
        <f t="shared" si="36"/>
        <v>18833.333333333627</v>
      </c>
      <c r="F255" s="24">
        <f t="shared" si="30"/>
        <v>188.33333333333627</v>
      </c>
      <c r="G255" s="24">
        <f t="shared" si="33"/>
        <v>166.66666666666666</v>
      </c>
      <c r="H255" s="24">
        <f t="shared" si="34"/>
        <v>355.00000000000296</v>
      </c>
      <c r="I255" s="24">
        <f t="shared" si="35"/>
        <v>18666.666666666959</v>
      </c>
      <c r="J255" s="8">
        <f t="shared" si="39"/>
        <v>41667.980371664053</v>
      </c>
      <c r="K255" s="7">
        <f t="shared" si="31"/>
        <v>416.67980371664055</v>
      </c>
      <c r="L255" s="8">
        <f t="shared" si="37"/>
        <v>200.48775443866202</v>
      </c>
      <c r="M255" s="8">
        <f t="shared" si="32"/>
        <v>617.16755815530257</v>
      </c>
      <c r="N255" s="8">
        <f t="shared" si="38"/>
        <v>41467.492617225391</v>
      </c>
    </row>
    <row r="256" spans="4:14" x14ac:dyDescent="0.35">
      <c r="D256" s="13">
        <v>249</v>
      </c>
      <c r="E256" s="24">
        <f t="shared" si="36"/>
        <v>18666.666666666959</v>
      </c>
      <c r="F256" s="24">
        <f t="shared" si="30"/>
        <v>186.66666666666958</v>
      </c>
      <c r="G256" s="24">
        <f t="shared" si="33"/>
        <v>166.66666666666666</v>
      </c>
      <c r="H256" s="24">
        <f t="shared" si="34"/>
        <v>353.33333333333621</v>
      </c>
      <c r="I256" s="24">
        <f t="shared" si="35"/>
        <v>18500.000000000291</v>
      </c>
      <c r="J256" s="8">
        <f t="shared" si="39"/>
        <v>41467.492617225391</v>
      </c>
      <c r="K256" s="7">
        <f t="shared" si="31"/>
        <v>414.67492617225389</v>
      </c>
      <c r="L256" s="8">
        <f t="shared" si="37"/>
        <v>202.49263198304868</v>
      </c>
      <c r="M256" s="8">
        <f t="shared" si="32"/>
        <v>617.16755815530257</v>
      </c>
      <c r="N256" s="8">
        <f t="shared" si="38"/>
        <v>41264.999985242343</v>
      </c>
    </row>
    <row r="257" spans="4:14" x14ac:dyDescent="0.35">
      <c r="D257" s="13">
        <v>250</v>
      </c>
      <c r="E257" s="24">
        <f t="shared" si="36"/>
        <v>18500.000000000291</v>
      </c>
      <c r="F257" s="24">
        <f t="shared" si="30"/>
        <v>185.00000000000293</v>
      </c>
      <c r="G257" s="24">
        <f t="shared" si="33"/>
        <v>166.66666666666666</v>
      </c>
      <c r="H257" s="24">
        <f t="shared" si="34"/>
        <v>351.66666666666958</v>
      </c>
      <c r="I257" s="24">
        <f t="shared" si="35"/>
        <v>18333.333333333623</v>
      </c>
      <c r="J257" s="8">
        <f t="shared" si="39"/>
        <v>41264.999985242343</v>
      </c>
      <c r="K257" s="7">
        <f t="shared" si="31"/>
        <v>412.64999985242343</v>
      </c>
      <c r="L257" s="8">
        <f t="shared" si="37"/>
        <v>204.51755830287914</v>
      </c>
      <c r="M257" s="8">
        <f t="shared" si="32"/>
        <v>617.16755815530257</v>
      </c>
      <c r="N257" s="8">
        <f t="shared" si="38"/>
        <v>41060.482426939467</v>
      </c>
    </row>
    <row r="258" spans="4:14" x14ac:dyDescent="0.35">
      <c r="D258" s="13">
        <v>251</v>
      </c>
      <c r="E258" s="24">
        <f t="shared" si="36"/>
        <v>18333.333333333623</v>
      </c>
      <c r="F258" s="24">
        <f t="shared" si="30"/>
        <v>183.33333333333624</v>
      </c>
      <c r="G258" s="24">
        <f t="shared" si="33"/>
        <v>166.66666666666666</v>
      </c>
      <c r="H258" s="24">
        <f t="shared" si="34"/>
        <v>350.0000000000029</v>
      </c>
      <c r="I258" s="24">
        <f t="shared" si="35"/>
        <v>18166.666666666955</v>
      </c>
      <c r="J258" s="8">
        <f t="shared" si="39"/>
        <v>41060.482426939467</v>
      </c>
      <c r="K258" s="7">
        <f t="shared" si="31"/>
        <v>410.60482426939467</v>
      </c>
      <c r="L258" s="8">
        <f t="shared" si="37"/>
        <v>206.5627338859079</v>
      </c>
      <c r="M258" s="8">
        <f t="shared" si="32"/>
        <v>617.16755815530257</v>
      </c>
      <c r="N258" s="8">
        <f t="shared" si="38"/>
        <v>40853.919693053562</v>
      </c>
    </row>
    <row r="259" spans="4:14" x14ac:dyDescent="0.35">
      <c r="D259" s="13">
        <v>252</v>
      </c>
      <c r="E259" s="24">
        <f t="shared" si="36"/>
        <v>18166.666666666955</v>
      </c>
      <c r="F259" s="24">
        <f t="shared" si="30"/>
        <v>181.66666666666956</v>
      </c>
      <c r="G259" s="24">
        <f t="shared" si="33"/>
        <v>166.66666666666666</v>
      </c>
      <c r="H259" s="24">
        <f t="shared" si="34"/>
        <v>348.33333333333621</v>
      </c>
      <c r="I259" s="24">
        <f t="shared" si="35"/>
        <v>18000.000000000287</v>
      </c>
      <c r="J259" s="8">
        <f t="shared" si="39"/>
        <v>40853.919693053562</v>
      </c>
      <c r="K259" s="7">
        <f t="shared" si="31"/>
        <v>408.53919693053564</v>
      </c>
      <c r="L259" s="8">
        <f t="shared" si="37"/>
        <v>208.62836122476693</v>
      </c>
      <c r="M259" s="8">
        <f t="shared" si="32"/>
        <v>617.16755815530257</v>
      </c>
      <c r="N259" s="8">
        <f t="shared" si="38"/>
        <v>40645.291331828797</v>
      </c>
    </row>
    <row r="260" spans="4:14" x14ac:dyDescent="0.35">
      <c r="D260" s="13">
        <v>253</v>
      </c>
      <c r="E260" s="24">
        <f t="shared" si="36"/>
        <v>18000.000000000287</v>
      </c>
      <c r="F260" s="24">
        <f t="shared" si="30"/>
        <v>180.00000000000287</v>
      </c>
      <c r="G260" s="24">
        <f t="shared" si="33"/>
        <v>166.66666666666666</v>
      </c>
      <c r="H260" s="24">
        <f t="shared" si="34"/>
        <v>346.66666666666953</v>
      </c>
      <c r="I260" s="24">
        <f t="shared" si="35"/>
        <v>17833.33333333362</v>
      </c>
      <c r="J260" s="8">
        <f t="shared" si="39"/>
        <v>40645.291331828797</v>
      </c>
      <c r="K260" s="7">
        <f t="shared" si="31"/>
        <v>406.45291331828798</v>
      </c>
      <c r="L260" s="8">
        <f t="shared" si="37"/>
        <v>210.71464483701459</v>
      </c>
      <c r="M260" s="8">
        <f t="shared" si="32"/>
        <v>617.16755815530257</v>
      </c>
      <c r="N260" s="8">
        <f t="shared" si="38"/>
        <v>40434.576686991786</v>
      </c>
    </row>
    <row r="261" spans="4:14" x14ac:dyDescent="0.35">
      <c r="D261" s="13">
        <v>254</v>
      </c>
      <c r="E261" s="24">
        <f t="shared" si="36"/>
        <v>17833.33333333362</v>
      </c>
      <c r="F261" s="24">
        <f t="shared" si="30"/>
        <v>178.33333333333618</v>
      </c>
      <c r="G261" s="24">
        <f t="shared" si="33"/>
        <v>166.66666666666666</v>
      </c>
      <c r="H261" s="24">
        <f t="shared" si="34"/>
        <v>345.00000000000284</v>
      </c>
      <c r="I261" s="24">
        <f t="shared" si="35"/>
        <v>17666.666666666952</v>
      </c>
      <c r="J261" s="8">
        <f t="shared" si="39"/>
        <v>40434.576686991786</v>
      </c>
      <c r="K261" s="7">
        <f t="shared" si="31"/>
        <v>404.3457668699179</v>
      </c>
      <c r="L261" s="8">
        <f t="shared" si="37"/>
        <v>212.82179128538468</v>
      </c>
      <c r="M261" s="8">
        <f t="shared" si="32"/>
        <v>617.16755815530257</v>
      </c>
      <c r="N261" s="8">
        <f t="shared" si="38"/>
        <v>40221.754895706399</v>
      </c>
    </row>
    <row r="262" spans="4:14" x14ac:dyDescent="0.35">
      <c r="D262" s="13">
        <v>255</v>
      </c>
      <c r="E262" s="24">
        <f t="shared" si="36"/>
        <v>17666.666666666952</v>
      </c>
      <c r="F262" s="24">
        <f t="shared" si="30"/>
        <v>176.66666666666953</v>
      </c>
      <c r="G262" s="24">
        <f t="shared" si="33"/>
        <v>166.66666666666666</v>
      </c>
      <c r="H262" s="24">
        <f t="shared" si="34"/>
        <v>343.33333333333621</v>
      </c>
      <c r="I262" s="24">
        <f t="shared" si="35"/>
        <v>17500.000000000284</v>
      </c>
      <c r="J262" s="8">
        <f t="shared" si="39"/>
        <v>40221.754895706399</v>
      </c>
      <c r="K262" s="7">
        <f t="shared" si="31"/>
        <v>402.21754895706403</v>
      </c>
      <c r="L262" s="8">
        <f t="shared" si="37"/>
        <v>214.95000919823855</v>
      </c>
      <c r="M262" s="8">
        <f t="shared" si="32"/>
        <v>617.16755815530257</v>
      </c>
      <c r="N262" s="8">
        <f t="shared" si="38"/>
        <v>40006.804886508158</v>
      </c>
    </row>
    <row r="263" spans="4:14" x14ac:dyDescent="0.35">
      <c r="D263" s="13">
        <v>256</v>
      </c>
      <c r="E263" s="24">
        <f t="shared" si="36"/>
        <v>17500.000000000284</v>
      </c>
      <c r="F263" s="24">
        <f t="shared" si="30"/>
        <v>175.00000000000284</v>
      </c>
      <c r="G263" s="24">
        <f t="shared" si="33"/>
        <v>166.66666666666666</v>
      </c>
      <c r="H263" s="24">
        <f t="shared" si="34"/>
        <v>341.66666666666947</v>
      </c>
      <c r="I263" s="24">
        <f t="shared" si="35"/>
        <v>17333.333333333616</v>
      </c>
      <c r="J263" s="8">
        <f t="shared" si="39"/>
        <v>40006.804886508158</v>
      </c>
      <c r="K263" s="7">
        <f t="shared" si="31"/>
        <v>400.06804886508161</v>
      </c>
      <c r="L263" s="8">
        <f t="shared" si="37"/>
        <v>217.09950929022096</v>
      </c>
      <c r="M263" s="8">
        <f t="shared" si="32"/>
        <v>617.16755815530257</v>
      </c>
      <c r="N263" s="8">
        <f t="shared" si="38"/>
        <v>39789.705377217935</v>
      </c>
    </row>
    <row r="264" spans="4:14" x14ac:dyDescent="0.35">
      <c r="D264" s="13">
        <v>257</v>
      </c>
      <c r="E264" s="24">
        <f t="shared" si="36"/>
        <v>17333.333333333616</v>
      </c>
      <c r="F264" s="24">
        <f t="shared" ref="F264:F327" si="40">(annrate/12)*E264</f>
        <v>173.33333333333616</v>
      </c>
      <c r="G264" s="24">
        <f t="shared" si="33"/>
        <v>166.66666666666666</v>
      </c>
      <c r="H264" s="24">
        <f t="shared" si="34"/>
        <v>340.00000000000284</v>
      </c>
      <c r="I264" s="24">
        <f t="shared" si="35"/>
        <v>17166.666666666948</v>
      </c>
      <c r="J264" s="8">
        <f t="shared" si="39"/>
        <v>39789.705377217935</v>
      </c>
      <c r="K264" s="7">
        <f t="shared" ref="K264:K327" si="41">(annrate/12)*J264</f>
        <v>397.89705377217933</v>
      </c>
      <c r="L264" s="8">
        <f t="shared" si="37"/>
        <v>219.27050438312324</v>
      </c>
      <c r="M264" s="8">
        <f t="shared" ref="M264:M327" si="42">-PMT(annrate/12,360,60000,0,0)</f>
        <v>617.16755815530257</v>
      </c>
      <c r="N264" s="8">
        <f t="shared" si="38"/>
        <v>39570.434872834812</v>
      </c>
    </row>
    <row r="265" spans="4:14" x14ac:dyDescent="0.35">
      <c r="D265" s="13">
        <v>258</v>
      </c>
      <c r="E265" s="24">
        <f t="shared" si="36"/>
        <v>17166.666666666948</v>
      </c>
      <c r="F265" s="24">
        <f t="shared" si="40"/>
        <v>171.66666666666947</v>
      </c>
      <c r="G265" s="24">
        <f t="shared" ref="G265:G328" si="43">$B$5</f>
        <v>166.66666666666666</v>
      </c>
      <c r="H265" s="24">
        <f t="shared" ref="H265:H328" si="44">G265+F265</f>
        <v>338.3333333333361</v>
      </c>
      <c r="I265" s="24">
        <f t="shared" ref="I265:I328" si="45">E265-G265</f>
        <v>17000.00000000028</v>
      </c>
      <c r="J265" s="8">
        <f t="shared" si="39"/>
        <v>39570.434872834812</v>
      </c>
      <c r="K265" s="7">
        <f t="shared" si="41"/>
        <v>395.70434872834812</v>
      </c>
      <c r="L265" s="8">
        <f t="shared" si="37"/>
        <v>221.46320942695445</v>
      </c>
      <c r="M265" s="8">
        <f t="shared" si="42"/>
        <v>617.16755815530257</v>
      </c>
      <c r="N265" s="8">
        <f t="shared" si="38"/>
        <v>39348.971663407858</v>
      </c>
    </row>
    <row r="266" spans="4:14" x14ac:dyDescent="0.35">
      <c r="D266" s="13">
        <v>259</v>
      </c>
      <c r="E266" s="24">
        <f t="shared" ref="E266:E329" si="46">E265-$B$5</f>
        <v>17000.00000000028</v>
      </c>
      <c r="F266" s="24">
        <f t="shared" si="40"/>
        <v>170.00000000000281</v>
      </c>
      <c r="G266" s="24">
        <f t="shared" si="43"/>
        <v>166.66666666666666</v>
      </c>
      <c r="H266" s="24">
        <f t="shared" si="44"/>
        <v>336.66666666666947</v>
      </c>
      <c r="I266" s="24">
        <f t="shared" si="45"/>
        <v>16833.333333333612</v>
      </c>
      <c r="J266" s="8">
        <f t="shared" si="39"/>
        <v>39348.971663407858</v>
      </c>
      <c r="K266" s="7">
        <f t="shared" si="41"/>
        <v>393.4897166340786</v>
      </c>
      <c r="L266" s="8">
        <f t="shared" ref="L266:L329" si="47">M266-K266</f>
        <v>223.67784152122397</v>
      </c>
      <c r="M266" s="8">
        <f t="shared" si="42"/>
        <v>617.16755815530257</v>
      </c>
      <c r="N266" s="8">
        <f t="shared" ref="N266:N329" si="48">J266-L266</f>
        <v>39125.293821886633</v>
      </c>
    </row>
    <row r="267" spans="4:14" x14ac:dyDescent="0.35">
      <c r="D267" s="13">
        <v>260</v>
      </c>
      <c r="E267" s="24">
        <f t="shared" si="46"/>
        <v>16833.333333333612</v>
      </c>
      <c r="F267" s="24">
        <f t="shared" si="40"/>
        <v>168.33333333333613</v>
      </c>
      <c r="G267" s="24">
        <f t="shared" si="43"/>
        <v>166.66666666666666</v>
      </c>
      <c r="H267" s="24">
        <f t="shared" si="44"/>
        <v>335.00000000000279</v>
      </c>
      <c r="I267" s="24">
        <f t="shared" si="45"/>
        <v>16666.666666666944</v>
      </c>
      <c r="J267" s="8">
        <f t="shared" ref="J267:J330" si="49">N266</f>
        <v>39125.293821886633</v>
      </c>
      <c r="K267" s="7">
        <f t="shared" si="41"/>
        <v>391.25293821886635</v>
      </c>
      <c r="L267" s="8">
        <f t="shared" si="47"/>
        <v>225.91461993643622</v>
      </c>
      <c r="M267" s="8">
        <f t="shared" si="42"/>
        <v>617.16755815530257</v>
      </c>
      <c r="N267" s="8">
        <f t="shared" si="48"/>
        <v>38899.3792019502</v>
      </c>
    </row>
    <row r="268" spans="4:14" x14ac:dyDescent="0.35">
      <c r="D268" s="13">
        <v>261</v>
      </c>
      <c r="E268" s="24">
        <f t="shared" si="46"/>
        <v>16666.666666666944</v>
      </c>
      <c r="F268" s="24">
        <f t="shared" si="40"/>
        <v>166.66666666666944</v>
      </c>
      <c r="G268" s="24">
        <f t="shared" si="43"/>
        <v>166.66666666666666</v>
      </c>
      <c r="H268" s="24">
        <f t="shared" si="44"/>
        <v>333.3333333333361</v>
      </c>
      <c r="I268" s="24">
        <f t="shared" si="45"/>
        <v>16500.000000000276</v>
      </c>
      <c r="J268" s="8">
        <f t="shared" si="49"/>
        <v>38899.3792019502</v>
      </c>
      <c r="K268" s="7">
        <f t="shared" si="41"/>
        <v>388.993792019502</v>
      </c>
      <c r="L268" s="8">
        <f t="shared" si="47"/>
        <v>228.17376613580058</v>
      </c>
      <c r="M268" s="8">
        <f t="shared" si="42"/>
        <v>617.16755815530257</v>
      </c>
      <c r="N268" s="8">
        <f t="shared" si="48"/>
        <v>38671.205435814401</v>
      </c>
    </row>
    <row r="269" spans="4:14" x14ac:dyDescent="0.35">
      <c r="D269" s="13">
        <v>262</v>
      </c>
      <c r="E269" s="24">
        <f t="shared" si="46"/>
        <v>16500.000000000276</v>
      </c>
      <c r="F269" s="24">
        <f t="shared" si="40"/>
        <v>165.00000000000276</v>
      </c>
      <c r="G269" s="24">
        <f t="shared" si="43"/>
        <v>166.66666666666666</v>
      </c>
      <c r="H269" s="24">
        <f t="shared" si="44"/>
        <v>331.66666666666941</v>
      </c>
      <c r="I269" s="24">
        <f t="shared" si="45"/>
        <v>16333.33333333361</v>
      </c>
      <c r="J269" s="8">
        <f t="shared" si="49"/>
        <v>38671.205435814401</v>
      </c>
      <c r="K269" s="7">
        <f t="shared" si="41"/>
        <v>386.71205435814403</v>
      </c>
      <c r="L269" s="8">
        <f t="shared" si="47"/>
        <v>230.45550379715854</v>
      </c>
      <c r="M269" s="8">
        <f t="shared" si="42"/>
        <v>617.16755815530257</v>
      </c>
      <c r="N269" s="8">
        <f t="shared" si="48"/>
        <v>38440.749932017243</v>
      </c>
    </row>
    <row r="270" spans="4:14" x14ac:dyDescent="0.35">
      <c r="D270" s="13">
        <v>263</v>
      </c>
      <c r="E270" s="24">
        <f t="shared" si="46"/>
        <v>16333.33333333361</v>
      </c>
      <c r="F270" s="24">
        <f t="shared" si="40"/>
        <v>163.3333333333361</v>
      </c>
      <c r="G270" s="24">
        <f t="shared" si="43"/>
        <v>166.66666666666666</v>
      </c>
      <c r="H270" s="24">
        <f t="shared" si="44"/>
        <v>330.00000000000273</v>
      </c>
      <c r="I270" s="24">
        <f t="shared" si="45"/>
        <v>16166.666666666944</v>
      </c>
      <c r="J270" s="8">
        <f t="shared" si="49"/>
        <v>38440.749932017243</v>
      </c>
      <c r="K270" s="7">
        <f t="shared" si="41"/>
        <v>384.40749932017246</v>
      </c>
      <c r="L270" s="8">
        <f t="shared" si="47"/>
        <v>232.76005883513011</v>
      </c>
      <c r="M270" s="8">
        <f t="shared" si="42"/>
        <v>617.16755815530257</v>
      </c>
      <c r="N270" s="8">
        <f t="shared" si="48"/>
        <v>38207.989873182116</v>
      </c>
    </row>
    <row r="271" spans="4:14" x14ac:dyDescent="0.35">
      <c r="D271" s="13">
        <v>264</v>
      </c>
      <c r="E271" s="24">
        <f t="shared" si="46"/>
        <v>16166.666666666944</v>
      </c>
      <c r="F271" s="24">
        <f t="shared" si="40"/>
        <v>161.66666666666944</v>
      </c>
      <c r="G271" s="24">
        <f t="shared" si="43"/>
        <v>166.66666666666666</v>
      </c>
      <c r="H271" s="24">
        <f t="shared" si="44"/>
        <v>328.3333333333361</v>
      </c>
      <c r="I271" s="24">
        <f t="shared" si="45"/>
        <v>16000.000000000278</v>
      </c>
      <c r="J271" s="8">
        <f t="shared" si="49"/>
        <v>38207.989873182116</v>
      </c>
      <c r="K271" s="7">
        <f t="shared" si="41"/>
        <v>382.07989873182117</v>
      </c>
      <c r="L271" s="8">
        <f t="shared" si="47"/>
        <v>235.0876594234814</v>
      </c>
      <c r="M271" s="8">
        <f t="shared" si="42"/>
        <v>617.16755815530257</v>
      </c>
      <c r="N271" s="8">
        <f t="shared" si="48"/>
        <v>37972.902213758636</v>
      </c>
    </row>
    <row r="272" spans="4:14" x14ac:dyDescent="0.35">
      <c r="D272" s="13">
        <v>265</v>
      </c>
      <c r="E272" s="24">
        <f t="shared" si="46"/>
        <v>16000.000000000278</v>
      </c>
      <c r="F272" s="24">
        <f t="shared" si="40"/>
        <v>160.00000000000279</v>
      </c>
      <c r="G272" s="24">
        <f t="shared" si="43"/>
        <v>166.66666666666666</v>
      </c>
      <c r="H272" s="24">
        <f t="shared" si="44"/>
        <v>326.66666666666947</v>
      </c>
      <c r="I272" s="24">
        <f t="shared" si="45"/>
        <v>15833.333333333612</v>
      </c>
      <c r="J272" s="8">
        <f t="shared" si="49"/>
        <v>37972.902213758636</v>
      </c>
      <c r="K272" s="7">
        <f t="shared" si="41"/>
        <v>379.72902213758636</v>
      </c>
      <c r="L272" s="8">
        <f t="shared" si="47"/>
        <v>237.43853601771622</v>
      </c>
      <c r="M272" s="8">
        <f t="shared" si="42"/>
        <v>617.16755815530257</v>
      </c>
      <c r="N272" s="8">
        <f t="shared" si="48"/>
        <v>37735.463677740918</v>
      </c>
    </row>
    <row r="273" spans="4:14" x14ac:dyDescent="0.35">
      <c r="D273" s="13">
        <v>266</v>
      </c>
      <c r="E273" s="24">
        <f t="shared" si="46"/>
        <v>15833.333333333612</v>
      </c>
      <c r="F273" s="24">
        <f t="shared" si="40"/>
        <v>158.33333333333613</v>
      </c>
      <c r="G273" s="24">
        <f t="shared" si="43"/>
        <v>166.66666666666666</v>
      </c>
      <c r="H273" s="24">
        <f t="shared" si="44"/>
        <v>325.00000000000279</v>
      </c>
      <c r="I273" s="24">
        <f t="shared" si="45"/>
        <v>15666.666666666946</v>
      </c>
      <c r="J273" s="8">
        <f t="shared" si="49"/>
        <v>37735.463677740918</v>
      </c>
      <c r="K273" s="7">
        <f t="shared" si="41"/>
        <v>377.35463677740921</v>
      </c>
      <c r="L273" s="8">
        <f t="shared" si="47"/>
        <v>239.81292137789336</v>
      </c>
      <c r="M273" s="8">
        <f t="shared" si="42"/>
        <v>617.16755815530257</v>
      </c>
      <c r="N273" s="8">
        <f t="shared" si="48"/>
        <v>37495.650756363022</v>
      </c>
    </row>
    <row r="274" spans="4:14" x14ac:dyDescent="0.35">
      <c r="D274" s="13">
        <v>267</v>
      </c>
      <c r="E274" s="24">
        <f t="shared" si="46"/>
        <v>15666.666666666946</v>
      </c>
      <c r="F274" s="24">
        <f t="shared" si="40"/>
        <v>156.66666666666947</v>
      </c>
      <c r="G274" s="24">
        <f t="shared" si="43"/>
        <v>166.66666666666666</v>
      </c>
      <c r="H274" s="24">
        <f t="shared" si="44"/>
        <v>323.3333333333361</v>
      </c>
      <c r="I274" s="24">
        <f t="shared" si="45"/>
        <v>15500.00000000028</v>
      </c>
      <c r="J274" s="8">
        <f t="shared" si="49"/>
        <v>37495.650756363022</v>
      </c>
      <c r="K274" s="7">
        <f t="shared" si="41"/>
        <v>374.95650756363023</v>
      </c>
      <c r="L274" s="8">
        <f t="shared" si="47"/>
        <v>242.21105059167235</v>
      </c>
      <c r="M274" s="8">
        <f t="shared" si="42"/>
        <v>617.16755815530257</v>
      </c>
      <c r="N274" s="8">
        <f t="shared" si="48"/>
        <v>37253.43970577135</v>
      </c>
    </row>
    <row r="275" spans="4:14" x14ac:dyDescent="0.35">
      <c r="D275" s="13">
        <v>268</v>
      </c>
      <c r="E275" s="24">
        <f t="shared" si="46"/>
        <v>15500.00000000028</v>
      </c>
      <c r="F275" s="24">
        <f t="shared" si="40"/>
        <v>155.00000000000281</v>
      </c>
      <c r="G275" s="24">
        <f t="shared" si="43"/>
        <v>166.66666666666666</v>
      </c>
      <c r="H275" s="24">
        <f t="shared" si="44"/>
        <v>321.66666666666947</v>
      </c>
      <c r="I275" s="24">
        <f t="shared" si="45"/>
        <v>15333.333333333614</v>
      </c>
      <c r="J275" s="8">
        <f t="shared" si="49"/>
        <v>37253.43970577135</v>
      </c>
      <c r="K275" s="7">
        <f t="shared" si="41"/>
        <v>372.53439705771353</v>
      </c>
      <c r="L275" s="8">
        <f t="shared" si="47"/>
        <v>244.63316109758904</v>
      </c>
      <c r="M275" s="8">
        <f t="shared" si="42"/>
        <v>617.16755815530257</v>
      </c>
      <c r="N275" s="8">
        <f t="shared" si="48"/>
        <v>37008.80654467376</v>
      </c>
    </row>
    <row r="276" spans="4:14" x14ac:dyDescent="0.35">
      <c r="D276" s="13">
        <v>269</v>
      </c>
      <c r="E276" s="24">
        <f t="shared" si="46"/>
        <v>15333.333333333614</v>
      </c>
      <c r="F276" s="24">
        <f t="shared" si="40"/>
        <v>153.33333333333616</v>
      </c>
      <c r="G276" s="24">
        <f t="shared" si="43"/>
        <v>166.66666666666666</v>
      </c>
      <c r="H276" s="24">
        <f t="shared" si="44"/>
        <v>320.00000000000284</v>
      </c>
      <c r="I276" s="24">
        <f t="shared" si="45"/>
        <v>15166.666666666948</v>
      </c>
      <c r="J276" s="8">
        <f t="shared" si="49"/>
        <v>37008.80654467376</v>
      </c>
      <c r="K276" s="7">
        <f t="shared" si="41"/>
        <v>370.08806544673763</v>
      </c>
      <c r="L276" s="8">
        <f t="shared" si="47"/>
        <v>247.07949270856494</v>
      </c>
      <c r="M276" s="8">
        <f t="shared" si="42"/>
        <v>617.16755815530257</v>
      </c>
      <c r="N276" s="8">
        <f t="shared" si="48"/>
        <v>36761.727051965194</v>
      </c>
    </row>
    <row r="277" spans="4:14" x14ac:dyDescent="0.35">
      <c r="D277" s="13">
        <v>270</v>
      </c>
      <c r="E277" s="24">
        <f t="shared" si="46"/>
        <v>15166.666666666948</v>
      </c>
      <c r="F277" s="24">
        <f t="shared" si="40"/>
        <v>151.66666666666947</v>
      </c>
      <c r="G277" s="24">
        <f t="shared" si="43"/>
        <v>166.66666666666666</v>
      </c>
      <c r="H277" s="24">
        <f t="shared" si="44"/>
        <v>318.3333333333361</v>
      </c>
      <c r="I277" s="24">
        <f t="shared" si="45"/>
        <v>15000.000000000282</v>
      </c>
      <c r="J277" s="8">
        <f t="shared" si="49"/>
        <v>36761.727051965194</v>
      </c>
      <c r="K277" s="7">
        <f t="shared" si="41"/>
        <v>367.61727051965192</v>
      </c>
      <c r="L277" s="8">
        <f t="shared" si="47"/>
        <v>249.55028763565065</v>
      </c>
      <c r="M277" s="8">
        <f t="shared" si="42"/>
        <v>617.16755815530257</v>
      </c>
      <c r="N277" s="8">
        <f t="shared" si="48"/>
        <v>36512.176764329546</v>
      </c>
    </row>
    <row r="278" spans="4:14" x14ac:dyDescent="0.35">
      <c r="D278" s="13">
        <v>271</v>
      </c>
      <c r="E278" s="24">
        <f t="shared" si="46"/>
        <v>15000.000000000282</v>
      </c>
      <c r="F278" s="24">
        <f t="shared" si="40"/>
        <v>150.00000000000281</v>
      </c>
      <c r="G278" s="24">
        <f t="shared" si="43"/>
        <v>166.66666666666666</v>
      </c>
      <c r="H278" s="24">
        <f t="shared" si="44"/>
        <v>316.66666666666947</v>
      </c>
      <c r="I278" s="24">
        <f t="shared" si="45"/>
        <v>14833.333333333616</v>
      </c>
      <c r="J278" s="8">
        <f t="shared" si="49"/>
        <v>36512.176764329546</v>
      </c>
      <c r="K278" s="7">
        <f t="shared" si="41"/>
        <v>365.12176764329547</v>
      </c>
      <c r="L278" s="8">
        <f t="shared" si="47"/>
        <v>252.0457905120071</v>
      </c>
      <c r="M278" s="8">
        <f t="shared" si="42"/>
        <v>617.16755815530257</v>
      </c>
      <c r="N278" s="8">
        <f t="shared" si="48"/>
        <v>36260.130973817541</v>
      </c>
    </row>
    <row r="279" spans="4:14" x14ac:dyDescent="0.35">
      <c r="D279" s="13">
        <v>272</v>
      </c>
      <c r="E279" s="24">
        <f t="shared" si="46"/>
        <v>14833.333333333616</v>
      </c>
      <c r="F279" s="24">
        <f t="shared" si="40"/>
        <v>148.33333333333616</v>
      </c>
      <c r="G279" s="24">
        <f t="shared" si="43"/>
        <v>166.66666666666666</v>
      </c>
      <c r="H279" s="24">
        <f t="shared" si="44"/>
        <v>315.00000000000284</v>
      </c>
      <c r="I279" s="24">
        <f t="shared" si="45"/>
        <v>14666.66666666695</v>
      </c>
      <c r="J279" s="8">
        <f t="shared" si="49"/>
        <v>36260.130973817541</v>
      </c>
      <c r="K279" s="7">
        <f t="shared" si="41"/>
        <v>362.60130973817542</v>
      </c>
      <c r="L279" s="8">
        <f t="shared" si="47"/>
        <v>254.56624841712716</v>
      </c>
      <c r="M279" s="8">
        <f t="shared" si="42"/>
        <v>617.16755815530257</v>
      </c>
      <c r="N279" s="8">
        <f t="shared" si="48"/>
        <v>36005.564725400414</v>
      </c>
    </row>
    <row r="280" spans="4:14" x14ac:dyDescent="0.35">
      <c r="D280" s="13">
        <v>273</v>
      </c>
      <c r="E280" s="24">
        <f t="shared" si="46"/>
        <v>14666.66666666695</v>
      </c>
      <c r="F280" s="24">
        <f t="shared" si="40"/>
        <v>146.6666666666695</v>
      </c>
      <c r="G280" s="24">
        <f t="shared" si="43"/>
        <v>166.66666666666666</v>
      </c>
      <c r="H280" s="24">
        <f t="shared" si="44"/>
        <v>313.33333333333616</v>
      </c>
      <c r="I280" s="24">
        <f t="shared" si="45"/>
        <v>14500.000000000284</v>
      </c>
      <c r="J280" s="8">
        <f t="shared" si="49"/>
        <v>36005.564725400414</v>
      </c>
      <c r="K280" s="7">
        <f t="shared" si="41"/>
        <v>360.05564725400416</v>
      </c>
      <c r="L280" s="8">
        <f t="shared" si="47"/>
        <v>257.11191090129842</v>
      </c>
      <c r="M280" s="8">
        <f t="shared" si="42"/>
        <v>617.16755815530257</v>
      </c>
      <c r="N280" s="8">
        <f t="shared" si="48"/>
        <v>35748.452814499113</v>
      </c>
    </row>
    <row r="281" spans="4:14" x14ac:dyDescent="0.35">
      <c r="D281" s="13">
        <v>274</v>
      </c>
      <c r="E281" s="24">
        <f t="shared" si="46"/>
        <v>14500.000000000284</v>
      </c>
      <c r="F281" s="24">
        <f t="shared" si="40"/>
        <v>145.00000000000284</v>
      </c>
      <c r="G281" s="24">
        <f t="shared" si="43"/>
        <v>166.66666666666666</v>
      </c>
      <c r="H281" s="24">
        <f t="shared" si="44"/>
        <v>311.66666666666947</v>
      </c>
      <c r="I281" s="24">
        <f t="shared" si="45"/>
        <v>14333.333333333618</v>
      </c>
      <c r="J281" s="8">
        <f t="shared" si="49"/>
        <v>35748.452814499113</v>
      </c>
      <c r="K281" s="7">
        <f t="shared" si="41"/>
        <v>357.48452814499115</v>
      </c>
      <c r="L281" s="8">
        <f t="shared" si="47"/>
        <v>259.68303001031143</v>
      </c>
      <c r="M281" s="8">
        <f t="shared" si="42"/>
        <v>617.16755815530257</v>
      </c>
      <c r="N281" s="8">
        <f t="shared" si="48"/>
        <v>35488.769784488803</v>
      </c>
    </row>
    <row r="282" spans="4:14" x14ac:dyDescent="0.35">
      <c r="D282" s="13">
        <v>275</v>
      </c>
      <c r="E282" s="24">
        <f t="shared" si="46"/>
        <v>14333.333333333618</v>
      </c>
      <c r="F282" s="24">
        <f t="shared" si="40"/>
        <v>143.33333333333618</v>
      </c>
      <c r="G282" s="24">
        <f t="shared" si="43"/>
        <v>166.66666666666666</v>
      </c>
      <c r="H282" s="24">
        <f t="shared" si="44"/>
        <v>310.00000000000284</v>
      </c>
      <c r="I282" s="24">
        <f t="shared" si="45"/>
        <v>14166.666666666952</v>
      </c>
      <c r="J282" s="8">
        <f t="shared" si="49"/>
        <v>35488.769784488803</v>
      </c>
      <c r="K282" s="7">
        <f t="shared" si="41"/>
        <v>354.88769784488801</v>
      </c>
      <c r="L282" s="8">
        <f t="shared" si="47"/>
        <v>262.27986031041456</v>
      </c>
      <c r="M282" s="8">
        <f t="shared" si="42"/>
        <v>617.16755815530257</v>
      </c>
      <c r="N282" s="8">
        <f t="shared" si="48"/>
        <v>35226.489924178386</v>
      </c>
    </row>
    <row r="283" spans="4:14" x14ac:dyDescent="0.35">
      <c r="D283" s="13">
        <v>276</v>
      </c>
      <c r="E283" s="24">
        <f t="shared" si="46"/>
        <v>14166.666666666952</v>
      </c>
      <c r="F283" s="24">
        <f t="shared" si="40"/>
        <v>141.66666666666953</v>
      </c>
      <c r="G283" s="24">
        <f t="shared" si="43"/>
        <v>166.66666666666666</v>
      </c>
      <c r="H283" s="24">
        <f t="shared" si="44"/>
        <v>308.33333333333621</v>
      </c>
      <c r="I283" s="24">
        <f t="shared" si="45"/>
        <v>14000.000000000286</v>
      </c>
      <c r="J283" s="8">
        <f t="shared" si="49"/>
        <v>35226.489924178386</v>
      </c>
      <c r="K283" s="7">
        <f t="shared" si="41"/>
        <v>352.26489924178389</v>
      </c>
      <c r="L283" s="8">
        <f t="shared" si="47"/>
        <v>264.90265891351868</v>
      </c>
      <c r="M283" s="8">
        <f t="shared" si="42"/>
        <v>617.16755815530257</v>
      </c>
      <c r="N283" s="8">
        <f t="shared" si="48"/>
        <v>34961.587265264869</v>
      </c>
    </row>
    <row r="284" spans="4:14" x14ac:dyDescent="0.35">
      <c r="D284" s="13">
        <v>277</v>
      </c>
      <c r="E284" s="24">
        <f t="shared" si="46"/>
        <v>14000.000000000286</v>
      </c>
      <c r="F284" s="24">
        <f t="shared" si="40"/>
        <v>140.00000000000287</v>
      </c>
      <c r="G284" s="24">
        <f t="shared" si="43"/>
        <v>166.66666666666666</v>
      </c>
      <c r="H284" s="24">
        <f t="shared" si="44"/>
        <v>306.66666666666953</v>
      </c>
      <c r="I284" s="24">
        <f t="shared" si="45"/>
        <v>13833.33333333362</v>
      </c>
      <c r="J284" s="8">
        <f t="shared" si="49"/>
        <v>34961.587265264869</v>
      </c>
      <c r="K284" s="7">
        <f t="shared" si="41"/>
        <v>349.6158726526487</v>
      </c>
      <c r="L284" s="8">
        <f t="shared" si="47"/>
        <v>267.55168550265387</v>
      </c>
      <c r="M284" s="8">
        <f t="shared" si="42"/>
        <v>617.16755815530257</v>
      </c>
      <c r="N284" s="8">
        <f t="shared" si="48"/>
        <v>34694.035579762218</v>
      </c>
    </row>
    <row r="285" spans="4:14" x14ac:dyDescent="0.35">
      <c r="D285" s="13">
        <v>278</v>
      </c>
      <c r="E285" s="24">
        <f t="shared" si="46"/>
        <v>13833.33333333362</v>
      </c>
      <c r="F285" s="24">
        <f t="shared" si="40"/>
        <v>138.33333333333618</v>
      </c>
      <c r="G285" s="24">
        <f t="shared" si="43"/>
        <v>166.66666666666666</v>
      </c>
      <c r="H285" s="24">
        <f t="shared" si="44"/>
        <v>305.00000000000284</v>
      </c>
      <c r="I285" s="24">
        <f t="shared" si="45"/>
        <v>13666.666666666953</v>
      </c>
      <c r="J285" s="8">
        <f t="shared" si="49"/>
        <v>34694.035579762218</v>
      </c>
      <c r="K285" s="7">
        <f t="shared" si="41"/>
        <v>346.9403557976222</v>
      </c>
      <c r="L285" s="8">
        <f t="shared" si="47"/>
        <v>270.22720235768037</v>
      </c>
      <c r="M285" s="8">
        <f t="shared" si="42"/>
        <v>617.16755815530257</v>
      </c>
      <c r="N285" s="8">
        <f t="shared" si="48"/>
        <v>34423.808377404537</v>
      </c>
    </row>
    <row r="286" spans="4:14" x14ac:dyDescent="0.35">
      <c r="D286" s="13">
        <v>279</v>
      </c>
      <c r="E286" s="24">
        <f t="shared" si="46"/>
        <v>13666.666666666953</v>
      </c>
      <c r="F286" s="24">
        <f t="shared" si="40"/>
        <v>136.66666666666953</v>
      </c>
      <c r="G286" s="24">
        <f t="shared" si="43"/>
        <v>166.66666666666666</v>
      </c>
      <c r="H286" s="24">
        <f t="shared" si="44"/>
        <v>303.33333333333621</v>
      </c>
      <c r="I286" s="24">
        <f t="shared" si="45"/>
        <v>13500.000000000287</v>
      </c>
      <c r="J286" s="8">
        <f t="shared" si="49"/>
        <v>34423.808377404537</v>
      </c>
      <c r="K286" s="7">
        <f t="shared" si="41"/>
        <v>344.23808377404538</v>
      </c>
      <c r="L286" s="8">
        <f t="shared" si="47"/>
        <v>272.92947438125719</v>
      </c>
      <c r="M286" s="8">
        <f t="shared" si="42"/>
        <v>617.16755815530257</v>
      </c>
      <c r="N286" s="8">
        <f t="shared" si="48"/>
        <v>34150.87890302328</v>
      </c>
    </row>
    <row r="287" spans="4:14" x14ac:dyDescent="0.35">
      <c r="D287" s="13">
        <v>280</v>
      </c>
      <c r="E287" s="24">
        <f t="shared" si="46"/>
        <v>13500.000000000287</v>
      </c>
      <c r="F287" s="24">
        <f t="shared" si="40"/>
        <v>135.00000000000287</v>
      </c>
      <c r="G287" s="24">
        <f t="shared" si="43"/>
        <v>166.66666666666666</v>
      </c>
      <c r="H287" s="24">
        <f t="shared" si="44"/>
        <v>301.66666666666953</v>
      </c>
      <c r="I287" s="24">
        <f t="shared" si="45"/>
        <v>13333.333333333621</v>
      </c>
      <c r="J287" s="8">
        <f t="shared" si="49"/>
        <v>34150.87890302328</v>
      </c>
      <c r="K287" s="7">
        <f t="shared" si="41"/>
        <v>341.50878903023283</v>
      </c>
      <c r="L287" s="8">
        <f t="shared" si="47"/>
        <v>275.65876912506974</v>
      </c>
      <c r="M287" s="8">
        <f t="shared" si="42"/>
        <v>617.16755815530257</v>
      </c>
      <c r="N287" s="8">
        <f t="shared" si="48"/>
        <v>33875.220133898212</v>
      </c>
    </row>
    <row r="288" spans="4:14" x14ac:dyDescent="0.35">
      <c r="D288" s="13">
        <v>281</v>
      </c>
      <c r="E288" s="24">
        <f t="shared" si="46"/>
        <v>13333.333333333621</v>
      </c>
      <c r="F288" s="24">
        <f t="shared" si="40"/>
        <v>133.33333333333621</v>
      </c>
      <c r="G288" s="24">
        <f t="shared" si="43"/>
        <v>166.66666666666666</v>
      </c>
      <c r="H288" s="24">
        <f t="shared" si="44"/>
        <v>300.00000000000284</v>
      </c>
      <c r="I288" s="24">
        <f t="shared" si="45"/>
        <v>13166.666666666955</v>
      </c>
      <c r="J288" s="8">
        <f t="shared" si="49"/>
        <v>33875.220133898212</v>
      </c>
      <c r="K288" s="7">
        <f t="shared" si="41"/>
        <v>338.7522013389821</v>
      </c>
      <c r="L288" s="8">
        <f t="shared" si="47"/>
        <v>278.41535681632047</v>
      </c>
      <c r="M288" s="8">
        <f t="shared" si="42"/>
        <v>617.16755815530257</v>
      </c>
      <c r="N288" s="8">
        <f t="shared" si="48"/>
        <v>33596.804777081888</v>
      </c>
    </row>
    <row r="289" spans="4:14" x14ac:dyDescent="0.35">
      <c r="D289" s="13">
        <v>282</v>
      </c>
      <c r="E289" s="24">
        <f t="shared" si="46"/>
        <v>13166.666666666955</v>
      </c>
      <c r="F289" s="24">
        <f t="shared" si="40"/>
        <v>131.66666666666956</v>
      </c>
      <c r="G289" s="24">
        <f t="shared" si="43"/>
        <v>166.66666666666666</v>
      </c>
      <c r="H289" s="24">
        <f t="shared" si="44"/>
        <v>298.33333333333621</v>
      </c>
      <c r="I289" s="24">
        <f t="shared" si="45"/>
        <v>13000.000000000289</v>
      </c>
      <c r="J289" s="8">
        <f t="shared" si="49"/>
        <v>33596.804777081888</v>
      </c>
      <c r="K289" s="7">
        <f t="shared" si="41"/>
        <v>335.96804777081888</v>
      </c>
      <c r="L289" s="8">
        <f t="shared" si="47"/>
        <v>281.19951038448369</v>
      </c>
      <c r="M289" s="8">
        <f t="shared" si="42"/>
        <v>617.16755815530257</v>
      </c>
      <c r="N289" s="8">
        <f t="shared" si="48"/>
        <v>33315.605266697406</v>
      </c>
    </row>
    <row r="290" spans="4:14" x14ac:dyDescent="0.35">
      <c r="D290" s="13">
        <v>283</v>
      </c>
      <c r="E290" s="24">
        <f t="shared" si="46"/>
        <v>13000.000000000289</v>
      </c>
      <c r="F290" s="24">
        <f t="shared" si="40"/>
        <v>130.0000000000029</v>
      </c>
      <c r="G290" s="24">
        <f t="shared" si="43"/>
        <v>166.66666666666666</v>
      </c>
      <c r="H290" s="24">
        <f t="shared" si="44"/>
        <v>296.66666666666958</v>
      </c>
      <c r="I290" s="24">
        <f t="shared" si="45"/>
        <v>12833.333333333623</v>
      </c>
      <c r="J290" s="8">
        <f t="shared" si="49"/>
        <v>33315.605266697406</v>
      </c>
      <c r="K290" s="7">
        <f t="shared" si="41"/>
        <v>333.15605266697406</v>
      </c>
      <c r="L290" s="8">
        <f t="shared" si="47"/>
        <v>284.01150548832851</v>
      </c>
      <c r="M290" s="8">
        <f t="shared" si="42"/>
        <v>617.16755815530257</v>
      </c>
      <c r="N290" s="8">
        <f t="shared" si="48"/>
        <v>33031.593761209078</v>
      </c>
    </row>
    <row r="291" spans="4:14" x14ac:dyDescent="0.35">
      <c r="D291" s="13">
        <v>284</v>
      </c>
      <c r="E291" s="24">
        <f t="shared" si="46"/>
        <v>12833.333333333623</v>
      </c>
      <c r="F291" s="24">
        <f t="shared" si="40"/>
        <v>128.33333333333624</v>
      </c>
      <c r="G291" s="24">
        <f t="shared" si="43"/>
        <v>166.66666666666666</v>
      </c>
      <c r="H291" s="24">
        <f t="shared" si="44"/>
        <v>295.0000000000029</v>
      </c>
      <c r="I291" s="24">
        <f t="shared" si="45"/>
        <v>12666.666666666957</v>
      </c>
      <c r="J291" s="8">
        <f t="shared" si="49"/>
        <v>33031.593761209078</v>
      </c>
      <c r="K291" s="7">
        <f t="shared" si="41"/>
        <v>330.31593761209081</v>
      </c>
      <c r="L291" s="8">
        <f t="shared" si="47"/>
        <v>286.85162054321177</v>
      </c>
      <c r="M291" s="8">
        <f t="shared" si="42"/>
        <v>617.16755815530257</v>
      </c>
      <c r="N291" s="8">
        <f t="shared" si="48"/>
        <v>32744.742140665865</v>
      </c>
    </row>
    <row r="292" spans="4:14" x14ac:dyDescent="0.35">
      <c r="D292" s="13">
        <v>285</v>
      </c>
      <c r="E292" s="24">
        <f t="shared" si="46"/>
        <v>12666.666666666957</v>
      </c>
      <c r="F292" s="24">
        <f t="shared" si="40"/>
        <v>126.66666666666957</v>
      </c>
      <c r="G292" s="24">
        <f t="shared" si="43"/>
        <v>166.66666666666666</v>
      </c>
      <c r="H292" s="24">
        <f t="shared" si="44"/>
        <v>293.33333333333621</v>
      </c>
      <c r="I292" s="24">
        <f t="shared" si="45"/>
        <v>12500.000000000291</v>
      </c>
      <c r="J292" s="8">
        <f t="shared" si="49"/>
        <v>32744.742140665865</v>
      </c>
      <c r="K292" s="7">
        <f t="shared" si="41"/>
        <v>327.44742140665863</v>
      </c>
      <c r="L292" s="8">
        <f t="shared" si="47"/>
        <v>289.72013674864394</v>
      </c>
      <c r="M292" s="8">
        <f t="shared" si="42"/>
        <v>617.16755815530257</v>
      </c>
      <c r="N292" s="8">
        <f t="shared" si="48"/>
        <v>32455.02200391722</v>
      </c>
    </row>
    <row r="293" spans="4:14" x14ac:dyDescent="0.35">
      <c r="D293" s="13">
        <v>286</v>
      </c>
      <c r="E293" s="24">
        <f t="shared" si="46"/>
        <v>12500.000000000291</v>
      </c>
      <c r="F293" s="24">
        <f t="shared" si="40"/>
        <v>125.00000000000291</v>
      </c>
      <c r="G293" s="24">
        <f t="shared" si="43"/>
        <v>166.66666666666666</v>
      </c>
      <c r="H293" s="24">
        <f t="shared" si="44"/>
        <v>291.66666666666958</v>
      </c>
      <c r="I293" s="24">
        <f t="shared" si="45"/>
        <v>12333.333333333625</v>
      </c>
      <c r="J293" s="8">
        <f t="shared" si="49"/>
        <v>32455.02200391722</v>
      </c>
      <c r="K293" s="7">
        <f t="shared" si="41"/>
        <v>324.55022003917219</v>
      </c>
      <c r="L293" s="8">
        <f t="shared" si="47"/>
        <v>292.61733811613038</v>
      </c>
      <c r="M293" s="8">
        <f t="shared" si="42"/>
        <v>617.16755815530257</v>
      </c>
      <c r="N293" s="8">
        <f t="shared" si="48"/>
        <v>32162.404665801088</v>
      </c>
    </row>
    <row r="294" spans="4:14" x14ac:dyDescent="0.35">
      <c r="D294" s="13">
        <v>287</v>
      </c>
      <c r="E294" s="24">
        <f t="shared" si="46"/>
        <v>12333.333333333625</v>
      </c>
      <c r="F294" s="24">
        <f t="shared" si="40"/>
        <v>123.33333333333626</v>
      </c>
      <c r="G294" s="24">
        <f t="shared" si="43"/>
        <v>166.66666666666666</v>
      </c>
      <c r="H294" s="24">
        <f t="shared" si="44"/>
        <v>290.0000000000029</v>
      </c>
      <c r="I294" s="24">
        <f t="shared" si="45"/>
        <v>12166.666666666959</v>
      </c>
      <c r="J294" s="8">
        <f t="shared" si="49"/>
        <v>32162.404665801088</v>
      </c>
      <c r="K294" s="7">
        <f t="shared" si="41"/>
        <v>321.62404665801091</v>
      </c>
      <c r="L294" s="8">
        <f t="shared" si="47"/>
        <v>295.54351149729166</v>
      </c>
      <c r="M294" s="8">
        <f t="shared" si="42"/>
        <v>617.16755815530257</v>
      </c>
      <c r="N294" s="8">
        <f t="shared" si="48"/>
        <v>31866.861154303795</v>
      </c>
    </row>
    <row r="295" spans="4:14" x14ac:dyDescent="0.35">
      <c r="D295" s="13">
        <v>288</v>
      </c>
      <c r="E295" s="24">
        <f t="shared" si="46"/>
        <v>12166.666666666959</v>
      </c>
      <c r="F295" s="24">
        <f t="shared" si="40"/>
        <v>121.66666666666958</v>
      </c>
      <c r="G295" s="24">
        <f t="shared" si="43"/>
        <v>166.66666666666666</v>
      </c>
      <c r="H295" s="24">
        <f t="shared" si="44"/>
        <v>288.33333333333621</v>
      </c>
      <c r="I295" s="24">
        <f t="shared" si="45"/>
        <v>12000.000000000293</v>
      </c>
      <c r="J295" s="8">
        <f t="shared" si="49"/>
        <v>31866.861154303795</v>
      </c>
      <c r="K295" s="7">
        <f t="shared" si="41"/>
        <v>318.66861154303797</v>
      </c>
      <c r="L295" s="8">
        <f t="shared" si="47"/>
        <v>298.4989466122646</v>
      </c>
      <c r="M295" s="8">
        <f t="shared" si="42"/>
        <v>617.16755815530257</v>
      </c>
      <c r="N295" s="8">
        <f t="shared" si="48"/>
        <v>31568.362207691531</v>
      </c>
    </row>
    <row r="296" spans="4:14" x14ac:dyDescent="0.35">
      <c r="D296" s="13">
        <v>289</v>
      </c>
      <c r="E296" s="24">
        <f t="shared" si="46"/>
        <v>12000.000000000293</v>
      </c>
      <c r="F296" s="24">
        <f t="shared" si="40"/>
        <v>120.00000000000293</v>
      </c>
      <c r="G296" s="24">
        <f t="shared" si="43"/>
        <v>166.66666666666666</v>
      </c>
      <c r="H296" s="24">
        <f t="shared" si="44"/>
        <v>286.66666666666958</v>
      </c>
      <c r="I296" s="24">
        <f t="shared" si="45"/>
        <v>11833.333333333627</v>
      </c>
      <c r="J296" s="8">
        <f t="shared" si="49"/>
        <v>31568.362207691531</v>
      </c>
      <c r="K296" s="7">
        <f t="shared" si="41"/>
        <v>315.6836220769153</v>
      </c>
      <c r="L296" s="8">
        <f t="shared" si="47"/>
        <v>301.48393607838727</v>
      </c>
      <c r="M296" s="8">
        <f t="shared" si="42"/>
        <v>617.16755815530257</v>
      </c>
      <c r="N296" s="8">
        <f t="shared" si="48"/>
        <v>31266.878271613143</v>
      </c>
    </row>
    <row r="297" spans="4:14" x14ac:dyDescent="0.35">
      <c r="D297" s="13">
        <v>290</v>
      </c>
      <c r="E297" s="24">
        <f t="shared" si="46"/>
        <v>11833.333333333627</v>
      </c>
      <c r="F297" s="24">
        <f t="shared" si="40"/>
        <v>118.33333333333627</v>
      </c>
      <c r="G297" s="24">
        <f t="shared" si="43"/>
        <v>166.66666666666666</v>
      </c>
      <c r="H297" s="24">
        <f t="shared" si="44"/>
        <v>285.00000000000296</v>
      </c>
      <c r="I297" s="24">
        <f t="shared" si="45"/>
        <v>11666.666666666961</v>
      </c>
      <c r="J297" s="8">
        <f t="shared" si="49"/>
        <v>31266.878271613143</v>
      </c>
      <c r="K297" s="7">
        <f t="shared" si="41"/>
        <v>312.66878271613143</v>
      </c>
      <c r="L297" s="8">
        <f t="shared" si="47"/>
        <v>304.49877543917114</v>
      </c>
      <c r="M297" s="8">
        <f t="shared" si="42"/>
        <v>617.16755815530257</v>
      </c>
      <c r="N297" s="8">
        <f t="shared" si="48"/>
        <v>30962.379496173973</v>
      </c>
    </row>
    <row r="298" spans="4:14" x14ac:dyDescent="0.35">
      <c r="D298" s="13">
        <v>291</v>
      </c>
      <c r="E298" s="24">
        <f t="shared" si="46"/>
        <v>11666.666666666961</v>
      </c>
      <c r="F298" s="24">
        <f t="shared" si="40"/>
        <v>116.66666666666961</v>
      </c>
      <c r="G298" s="24">
        <f t="shared" si="43"/>
        <v>166.66666666666666</v>
      </c>
      <c r="H298" s="24">
        <f t="shared" si="44"/>
        <v>283.33333333333627</v>
      </c>
      <c r="I298" s="24">
        <f t="shared" si="45"/>
        <v>11500.000000000295</v>
      </c>
      <c r="J298" s="8">
        <f t="shared" si="49"/>
        <v>30962.379496173973</v>
      </c>
      <c r="K298" s="7">
        <f t="shared" si="41"/>
        <v>309.62379496173975</v>
      </c>
      <c r="L298" s="8">
        <f t="shared" si="47"/>
        <v>307.54376319356282</v>
      </c>
      <c r="M298" s="8">
        <f t="shared" si="42"/>
        <v>617.16755815530257</v>
      </c>
      <c r="N298" s="8">
        <f t="shared" si="48"/>
        <v>30654.835732980409</v>
      </c>
    </row>
    <row r="299" spans="4:14" x14ac:dyDescent="0.35">
      <c r="D299" s="13">
        <v>292</v>
      </c>
      <c r="E299" s="24">
        <f t="shared" si="46"/>
        <v>11500.000000000295</v>
      </c>
      <c r="F299" s="24">
        <f t="shared" si="40"/>
        <v>115.00000000000296</v>
      </c>
      <c r="G299" s="24">
        <f t="shared" si="43"/>
        <v>166.66666666666666</v>
      </c>
      <c r="H299" s="24">
        <f t="shared" si="44"/>
        <v>281.66666666666958</v>
      </c>
      <c r="I299" s="24">
        <f t="shared" si="45"/>
        <v>11333.333333333629</v>
      </c>
      <c r="J299" s="8">
        <f t="shared" si="49"/>
        <v>30654.835732980409</v>
      </c>
      <c r="K299" s="7">
        <f t="shared" si="41"/>
        <v>306.54835732980411</v>
      </c>
      <c r="L299" s="8">
        <f t="shared" si="47"/>
        <v>310.61920082549847</v>
      </c>
      <c r="M299" s="8">
        <f t="shared" si="42"/>
        <v>617.16755815530257</v>
      </c>
      <c r="N299" s="8">
        <f t="shared" si="48"/>
        <v>30344.216532154911</v>
      </c>
    </row>
    <row r="300" spans="4:14" x14ac:dyDescent="0.35">
      <c r="D300" s="13">
        <v>293</v>
      </c>
      <c r="E300" s="24">
        <f t="shared" si="46"/>
        <v>11333.333333333629</v>
      </c>
      <c r="F300" s="24">
        <f t="shared" si="40"/>
        <v>113.33333333333628</v>
      </c>
      <c r="G300" s="24">
        <f t="shared" si="43"/>
        <v>166.66666666666666</v>
      </c>
      <c r="H300" s="24">
        <f t="shared" si="44"/>
        <v>280.00000000000296</v>
      </c>
      <c r="I300" s="24">
        <f t="shared" si="45"/>
        <v>11166.666666666963</v>
      </c>
      <c r="J300" s="8">
        <f t="shared" si="49"/>
        <v>30344.216532154911</v>
      </c>
      <c r="K300" s="7">
        <f t="shared" si="41"/>
        <v>303.44216532154911</v>
      </c>
      <c r="L300" s="8">
        <f t="shared" si="47"/>
        <v>313.72539283375346</v>
      </c>
      <c r="M300" s="8">
        <f t="shared" si="42"/>
        <v>617.16755815530257</v>
      </c>
      <c r="N300" s="8">
        <f t="shared" si="48"/>
        <v>30030.491139321159</v>
      </c>
    </row>
    <row r="301" spans="4:14" x14ac:dyDescent="0.35">
      <c r="D301" s="13">
        <v>294</v>
      </c>
      <c r="E301" s="24">
        <f t="shared" si="46"/>
        <v>11166.666666666963</v>
      </c>
      <c r="F301" s="24">
        <f t="shared" si="40"/>
        <v>111.66666666666963</v>
      </c>
      <c r="G301" s="24">
        <f t="shared" si="43"/>
        <v>166.66666666666666</v>
      </c>
      <c r="H301" s="24">
        <f t="shared" si="44"/>
        <v>278.33333333333627</v>
      </c>
      <c r="I301" s="24">
        <f t="shared" si="45"/>
        <v>11000.000000000296</v>
      </c>
      <c r="J301" s="8">
        <f t="shared" si="49"/>
        <v>30030.491139321159</v>
      </c>
      <c r="K301" s="7">
        <f t="shared" si="41"/>
        <v>300.30491139321157</v>
      </c>
      <c r="L301" s="8">
        <f t="shared" si="47"/>
        <v>316.862646762091</v>
      </c>
      <c r="M301" s="8">
        <f t="shared" si="42"/>
        <v>617.16755815530257</v>
      </c>
      <c r="N301" s="8">
        <f t="shared" si="48"/>
        <v>29713.628492559066</v>
      </c>
    </row>
    <row r="302" spans="4:14" x14ac:dyDescent="0.35">
      <c r="D302" s="13">
        <v>295</v>
      </c>
      <c r="E302" s="24">
        <f t="shared" si="46"/>
        <v>11000.000000000296</v>
      </c>
      <c r="F302" s="24">
        <f t="shared" si="40"/>
        <v>110.00000000000297</v>
      </c>
      <c r="G302" s="24">
        <f t="shared" si="43"/>
        <v>166.66666666666666</v>
      </c>
      <c r="H302" s="24">
        <f t="shared" si="44"/>
        <v>276.66666666666964</v>
      </c>
      <c r="I302" s="24">
        <f t="shared" si="45"/>
        <v>10833.33333333363</v>
      </c>
      <c r="J302" s="8">
        <f t="shared" si="49"/>
        <v>29713.628492559066</v>
      </c>
      <c r="K302" s="7">
        <f t="shared" si="41"/>
        <v>297.13628492559064</v>
      </c>
      <c r="L302" s="8">
        <f t="shared" si="47"/>
        <v>320.03127322971193</v>
      </c>
      <c r="M302" s="8">
        <f t="shared" si="42"/>
        <v>617.16755815530257</v>
      </c>
      <c r="N302" s="8">
        <f t="shared" si="48"/>
        <v>29393.597219329353</v>
      </c>
    </row>
    <row r="303" spans="4:14" x14ac:dyDescent="0.35">
      <c r="D303" s="13">
        <v>296</v>
      </c>
      <c r="E303" s="24">
        <f t="shared" si="46"/>
        <v>10833.33333333363</v>
      </c>
      <c r="F303" s="24">
        <f t="shared" si="40"/>
        <v>108.33333333333631</v>
      </c>
      <c r="G303" s="24">
        <f t="shared" si="43"/>
        <v>166.66666666666666</v>
      </c>
      <c r="H303" s="24">
        <f t="shared" si="44"/>
        <v>275.00000000000296</v>
      </c>
      <c r="I303" s="24">
        <f t="shared" si="45"/>
        <v>10666.666666666964</v>
      </c>
      <c r="J303" s="8">
        <f t="shared" si="49"/>
        <v>29393.597219329353</v>
      </c>
      <c r="K303" s="7">
        <f t="shared" si="41"/>
        <v>293.93597219329354</v>
      </c>
      <c r="L303" s="8">
        <f t="shared" si="47"/>
        <v>323.23158596200904</v>
      </c>
      <c r="M303" s="8">
        <f t="shared" si="42"/>
        <v>617.16755815530257</v>
      </c>
      <c r="N303" s="8">
        <f t="shared" si="48"/>
        <v>29070.365633367343</v>
      </c>
    </row>
    <row r="304" spans="4:14" x14ac:dyDescent="0.35">
      <c r="D304" s="13">
        <v>297</v>
      </c>
      <c r="E304" s="24">
        <f t="shared" si="46"/>
        <v>10666.666666666964</v>
      </c>
      <c r="F304" s="24">
        <f t="shared" si="40"/>
        <v>106.66666666666964</v>
      </c>
      <c r="G304" s="24">
        <f t="shared" si="43"/>
        <v>166.66666666666666</v>
      </c>
      <c r="H304" s="24">
        <f t="shared" si="44"/>
        <v>273.33333333333633</v>
      </c>
      <c r="I304" s="24">
        <f t="shared" si="45"/>
        <v>10500.000000000298</v>
      </c>
      <c r="J304" s="8">
        <f t="shared" si="49"/>
        <v>29070.365633367343</v>
      </c>
      <c r="K304" s="7">
        <f t="shared" si="41"/>
        <v>290.70365633367345</v>
      </c>
      <c r="L304" s="8">
        <f t="shared" si="47"/>
        <v>326.46390182162912</v>
      </c>
      <c r="M304" s="8">
        <f t="shared" si="42"/>
        <v>617.16755815530257</v>
      </c>
      <c r="N304" s="8">
        <f t="shared" si="48"/>
        <v>28743.901731545713</v>
      </c>
    </row>
    <row r="305" spans="4:14" x14ac:dyDescent="0.35">
      <c r="D305" s="13">
        <v>298</v>
      </c>
      <c r="E305" s="24">
        <f t="shared" si="46"/>
        <v>10500.000000000298</v>
      </c>
      <c r="F305" s="24">
        <f t="shared" si="40"/>
        <v>105.00000000000298</v>
      </c>
      <c r="G305" s="24">
        <f t="shared" si="43"/>
        <v>166.66666666666666</v>
      </c>
      <c r="H305" s="24">
        <f t="shared" si="44"/>
        <v>271.66666666666964</v>
      </c>
      <c r="I305" s="24">
        <f t="shared" si="45"/>
        <v>10333.333333333632</v>
      </c>
      <c r="J305" s="8">
        <f t="shared" si="49"/>
        <v>28743.901731545713</v>
      </c>
      <c r="K305" s="7">
        <f t="shared" si="41"/>
        <v>287.43901731545714</v>
      </c>
      <c r="L305" s="8">
        <f t="shared" si="47"/>
        <v>329.72854083984544</v>
      </c>
      <c r="M305" s="8">
        <f t="shared" si="42"/>
        <v>617.16755815530257</v>
      </c>
      <c r="N305" s="8">
        <f t="shared" si="48"/>
        <v>28414.173190705867</v>
      </c>
    </row>
    <row r="306" spans="4:14" x14ac:dyDescent="0.35">
      <c r="D306" s="13">
        <v>299</v>
      </c>
      <c r="E306" s="24">
        <f t="shared" si="46"/>
        <v>10333.333333333632</v>
      </c>
      <c r="F306" s="24">
        <f t="shared" si="40"/>
        <v>103.33333333333633</v>
      </c>
      <c r="G306" s="24">
        <f t="shared" si="43"/>
        <v>166.66666666666666</v>
      </c>
      <c r="H306" s="24">
        <f t="shared" si="44"/>
        <v>270.00000000000296</v>
      </c>
      <c r="I306" s="24">
        <f t="shared" si="45"/>
        <v>10166.666666666966</v>
      </c>
      <c r="J306" s="8">
        <f t="shared" si="49"/>
        <v>28414.173190705867</v>
      </c>
      <c r="K306" s="7">
        <f t="shared" si="41"/>
        <v>284.14173190705867</v>
      </c>
      <c r="L306" s="8">
        <f t="shared" si="47"/>
        <v>333.0258262482439</v>
      </c>
      <c r="M306" s="8">
        <f t="shared" si="42"/>
        <v>617.16755815530257</v>
      </c>
      <c r="N306" s="8">
        <f t="shared" si="48"/>
        <v>28081.147364457625</v>
      </c>
    </row>
    <row r="307" spans="4:14" x14ac:dyDescent="0.35">
      <c r="D307" s="13">
        <v>300</v>
      </c>
      <c r="E307" s="24">
        <f t="shared" si="46"/>
        <v>10166.666666666966</v>
      </c>
      <c r="F307" s="24">
        <f t="shared" si="40"/>
        <v>101.66666666666967</v>
      </c>
      <c r="G307" s="24">
        <f t="shared" si="43"/>
        <v>166.66666666666666</v>
      </c>
      <c r="H307" s="24">
        <f t="shared" si="44"/>
        <v>268.33333333333633</v>
      </c>
      <c r="I307" s="24">
        <f t="shared" si="45"/>
        <v>10000.0000000003</v>
      </c>
      <c r="J307" s="8">
        <f t="shared" si="49"/>
        <v>28081.147364457625</v>
      </c>
      <c r="K307" s="7">
        <f t="shared" si="41"/>
        <v>280.81147364457627</v>
      </c>
      <c r="L307" s="8">
        <f t="shared" si="47"/>
        <v>336.3560845107263</v>
      </c>
      <c r="M307" s="8">
        <f t="shared" si="42"/>
        <v>617.16755815530257</v>
      </c>
      <c r="N307" s="8">
        <f t="shared" si="48"/>
        <v>27744.791279946898</v>
      </c>
    </row>
    <row r="308" spans="4:14" x14ac:dyDescent="0.35">
      <c r="D308" s="13">
        <v>301</v>
      </c>
      <c r="E308" s="24">
        <f t="shared" si="46"/>
        <v>10000.0000000003</v>
      </c>
      <c r="F308" s="24">
        <f t="shared" si="40"/>
        <v>100.000000000003</v>
      </c>
      <c r="G308" s="24">
        <f t="shared" si="43"/>
        <v>166.66666666666666</v>
      </c>
      <c r="H308" s="24">
        <f t="shared" si="44"/>
        <v>266.66666666666964</v>
      </c>
      <c r="I308" s="24">
        <f t="shared" si="45"/>
        <v>9833.3333333336341</v>
      </c>
      <c r="J308" s="8">
        <f t="shared" si="49"/>
        <v>27744.791279946898</v>
      </c>
      <c r="K308" s="7">
        <f t="shared" si="41"/>
        <v>277.44791279946901</v>
      </c>
      <c r="L308" s="8">
        <f t="shared" si="47"/>
        <v>339.71964535583356</v>
      </c>
      <c r="M308" s="8">
        <f t="shared" si="42"/>
        <v>617.16755815530257</v>
      </c>
      <c r="N308" s="8">
        <f t="shared" si="48"/>
        <v>27405.071634591062</v>
      </c>
    </row>
    <row r="309" spans="4:14" x14ac:dyDescent="0.35">
      <c r="D309" s="13">
        <v>302</v>
      </c>
      <c r="E309" s="24">
        <f t="shared" si="46"/>
        <v>9833.3333333336341</v>
      </c>
      <c r="F309" s="24">
        <f t="shared" si="40"/>
        <v>98.333333333336341</v>
      </c>
      <c r="G309" s="24">
        <f t="shared" si="43"/>
        <v>166.66666666666666</v>
      </c>
      <c r="H309" s="24">
        <f t="shared" si="44"/>
        <v>265.00000000000301</v>
      </c>
      <c r="I309" s="24">
        <f t="shared" si="45"/>
        <v>9666.666666666968</v>
      </c>
      <c r="J309" s="8">
        <f t="shared" si="49"/>
        <v>27405.071634591062</v>
      </c>
      <c r="K309" s="7">
        <f t="shared" si="41"/>
        <v>274.05071634591064</v>
      </c>
      <c r="L309" s="8">
        <f t="shared" si="47"/>
        <v>343.11684180939193</v>
      </c>
      <c r="M309" s="8">
        <f t="shared" si="42"/>
        <v>617.16755815530257</v>
      </c>
      <c r="N309" s="8">
        <f t="shared" si="48"/>
        <v>27061.954792781671</v>
      </c>
    </row>
    <row r="310" spans="4:14" x14ac:dyDescent="0.35">
      <c r="D310" s="13">
        <v>303</v>
      </c>
      <c r="E310" s="24">
        <f t="shared" si="46"/>
        <v>9666.666666666968</v>
      </c>
      <c r="F310" s="24">
        <f t="shared" si="40"/>
        <v>96.666666666669684</v>
      </c>
      <c r="G310" s="24">
        <f t="shared" si="43"/>
        <v>166.66666666666666</v>
      </c>
      <c r="H310" s="24">
        <f t="shared" si="44"/>
        <v>263.33333333333633</v>
      </c>
      <c r="I310" s="24">
        <f t="shared" si="45"/>
        <v>9500.000000000302</v>
      </c>
      <c r="J310" s="8">
        <f t="shared" si="49"/>
        <v>27061.954792781671</v>
      </c>
      <c r="K310" s="7">
        <f t="shared" si="41"/>
        <v>270.61954792781671</v>
      </c>
      <c r="L310" s="8">
        <f t="shared" si="47"/>
        <v>346.54801022748586</v>
      </c>
      <c r="M310" s="8">
        <f t="shared" si="42"/>
        <v>617.16755815530257</v>
      </c>
      <c r="N310" s="8">
        <f t="shared" si="48"/>
        <v>26715.406782554186</v>
      </c>
    </row>
    <row r="311" spans="4:14" x14ac:dyDescent="0.35">
      <c r="D311" s="13">
        <v>304</v>
      </c>
      <c r="E311" s="24">
        <f t="shared" si="46"/>
        <v>9500.000000000302</v>
      </c>
      <c r="F311" s="24">
        <f t="shared" si="40"/>
        <v>95.000000000003027</v>
      </c>
      <c r="G311" s="24">
        <f t="shared" si="43"/>
        <v>166.66666666666666</v>
      </c>
      <c r="H311" s="24">
        <f t="shared" si="44"/>
        <v>261.6666666666697</v>
      </c>
      <c r="I311" s="24">
        <f t="shared" si="45"/>
        <v>9333.3333333336359</v>
      </c>
      <c r="J311" s="8">
        <f t="shared" si="49"/>
        <v>26715.406782554186</v>
      </c>
      <c r="K311" s="7">
        <f t="shared" si="41"/>
        <v>267.15406782554186</v>
      </c>
      <c r="L311" s="8">
        <f t="shared" si="47"/>
        <v>350.01349032976071</v>
      </c>
      <c r="M311" s="8">
        <f t="shared" si="42"/>
        <v>617.16755815530257</v>
      </c>
      <c r="N311" s="8">
        <f t="shared" si="48"/>
        <v>26365.393292224424</v>
      </c>
    </row>
    <row r="312" spans="4:14" x14ac:dyDescent="0.35">
      <c r="D312" s="13">
        <v>305</v>
      </c>
      <c r="E312" s="24">
        <f t="shared" si="46"/>
        <v>9333.3333333336359</v>
      </c>
      <c r="F312" s="24">
        <f t="shared" si="40"/>
        <v>93.333333333336356</v>
      </c>
      <c r="G312" s="24">
        <f t="shared" si="43"/>
        <v>166.66666666666666</v>
      </c>
      <c r="H312" s="24">
        <f t="shared" si="44"/>
        <v>260.00000000000301</v>
      </c>
      <c r="I312" s="24">
        <f t="shared" si="45"/>
        <v>9166.6666666669698</v>
      </c>
      <c r="J312" s="8">
        <f t="shared" si="49"/>
        <v>26365.393292224424</v>
      </c>
      <c r="K312" s="7">
        <f t="shared" si="41"/>
        <v>263.65393292224422</v>
      </c>
      <c r="L312" s="8">
        <f t="shared" si="47"/>
        <v>353.51362523305835</v>
      </c>
      <c r="M312" s="8">
        <f t="shared" si="42"/>
        <v>617.16755815530257</v>
      </c>
      <c r="N312" s="8">
        <f t="shared" si="48"/>
        <v>26011.879666991365</v>
      </c>
    </row>
    <row r="313" spans="4:14" x14ac:dyDescent="0.35">
      <c r="D313" s="13">
        <v>306</v>
      </c>
      <c r="E313" s="24">
        <f t="shared" si="46"/>
        <v>9166.6666666669698</v>
      </c>
      <c r="F313" s="24">
        <f t="shared" si="40"/>
        <v>91.666666666669698</v>
      </c>
      <c r="G313" s="24">
        <f t="shared" si="43"/>
        <v>166.66666666666666</v>
      </c>
      <c r="H313" s="24">
        <f t="shared" si="44"/>
        <v>258.33333333333633</v>
      </c>
      <c r="I313" s="24">
        <f t="shared" si="45"/>
        <v>9000.0000000003038</v>
      </c>
      <c r="J313" s="8">
        <f t="shared" si="49"/>
        <v>26011.879666991365</v>
      </c>
      <c r="K313" s="7">
        <f t="shared" si="41"/>
        <v>260.11879666991365</v>
      </c>
      <c r="L313" s="8">
        <f t="shared" si="47"/>
        <v>357.04876148538892</v>
      </c>
      <c r="M313" s="8">
        <f t="shared" si="42"/>
        <v>617.16755815530257</v>
      </c>
      <c r="N313" s="8">
        <f t="shared" si="48"/>
        <v>25654.830905505976</v>
      </c>
    </row>
    <row r="314" spans="4:14" x14ac:dyDescent="0.35">
      <c r="D314" s="13">
        <v>307</v>
      </c>
      <c r="E314" s="24">
        <f t="shared" si="46"/>
        <v>9000.0000000003038</v>
      </c>
      <c r="F314" s="24">
        <f t="shared" si="40"/>
        <v>90.000000000003041</v>
      </c>
      <c r="G314" s="24">
        <f t="shared" si="43"/>
        <v>166.66666666666666</v>
      </c>
      <c r="H314" s="24">
        <f t="shared" si="44"/>
        <v>256.6666666666697</v>
      </c>
      <c r="I314" s="24">
        <f t="shared" si="45"/>
        <v>8833.3333333336377</v>
      </c>
      <c r="J314" s="8">
        <f t="shared" si="49"/>
        <v>25654.830905505976</v>
      </c>
      <c r="K314" s="7">
        <f t="shared" si="41"/>
        <v>256.54830905505975</v>
      </c>
      <c r="L314" s="8">
        <f t="shared" si="47"/>
        <v>360.61924910024283</v>
      </c>
      <c r="M314" s="8">
        <f t="shared" si="42"/>
        <v>617.16755815530257</v>
      </c>
      <c r="N314" s="8">
        <f t="shared" si="48"/>
        <v>25294.211656405732</v>
      </c>
    </row>
    <row r="315" spans="4:14" x14ac:dyDescent="0.35">
      <c r="D315" s="13">
        <v>308</v>
      </c>
      <c r="E315" s="24">
        <f t="shared" si="46"/>
        <v>8833.3333333336377</v>
      </c>
      <c r="F315" s="24">
        <f t="shared" si="40"/>
        <v>88.333333333336384</v>
      </c>
      <c r="G315" s="24">
        <f t="shared" si="43"/>
        <v>166.66666666666666</v>
      </c>
      <c r="H315" s="24">
        <f t="shared" si="44"/>
        <v>255.00000000000304</v>
      </c>
      <c r="I315" s="24">
        <f t="shared" si="45"/>
        <v>8666.6666666669717</v>
      </c>
      <c r="J315" s="8">
        <f t="shared" si="49"/>
        <v>25294.211656405732</v>
      </c>
      <c r="K315" s="7">
        <f t="shared" si="41"/>
        <v>252.94211656405733</v>
      </c>
      <c r="L315" s="8">
        <f t="shared" si="47"/>
        <v>364.22544159124527</v>
      </c>
      <c r="M315" s="8">
        <f t="shared" si="42"/>
        <v>617.16755815530257</v>
      </c>
      <c r="N315" s="8">
        <f t="shared" si="48"/>
        <v>24929.986214814486</v>
      </c>
    </row>
    <row r="316" spans="4:14" x14ac:dyDescent="0.35">
      <c r="D316" s="13">
        <v>309</v>
      </c>
      <c r="E316" s="24">
        <f t="shared" si="46"/>
        <v>8666.6666666669717</v>
      </c>
      <c r="F316" s="24">
        <f t="shared" si="40"/>
        <v>86.666666666669713</v>
      </c>
      <c r="G316" s="24">
        <f t="shared" si="43"/>
        <v>166.66666666666666</v>
      </c>
      <c r="H316" s="24">
        <f t="shared" si="44"/>
        <v>253.33333333333638</v>
      </c>
      <c r="I316" s="24">
        <f t="shared" si="45"/>
        <v>8500.0000000003056</v>
      </c>
      <c r="J316" s="8">
        <f t="shared" si="49"/>
        <v>24929.986214814486</v>
      </c>
      <c r="K316" s="7">
        <f t="shared" si="41"/>
        <v>249.29986214814485</v>
      </c>
      <c r="L316" s="8">
        <f t="shared" si="47"/>
        <v>367.86769600715775</v>
      </c>
      <c r="M316" s="8">
        <f t="shared" si="42"/>
        <v>617.16755815530257</v>
      </c>
      <c r="N316" s="8">
        <f t="shared" si="48"/>
        <v>24562.118518807329</v>
      </c>
    </row>
    <row r="317" spans="4:14" x14ac:dyDescent="0.35">
      <c r="D317" s="13">
        <v>310</v>
      </c>
      <c r="E317" s="24">
        <f t="shared" si="46"/>
        <v>8500.0000000003056</v>
      </c>
      <c r="F317" s="24">
        <f t="shared" si="40"/>
        <v>85.000000000003055</v>
      </c>
      <c r="G317" s="24">
        <f t="shared" si="43"/>
        <v>166.66666666666666</v>
      </c>
      <c r="H317" s="24">
        <f t="shared" si="44"/>
        <v>251.6666666666697</v>
      </c>
      <c r="I317" s="24">
        <f t="shared" si="45"/>
        <v>8333.3333333336395</v>
      </c>
      <c r="J317" s="8">
        <f t="shared" si="49"/>
        <v>24562.118518807329</v>
      </c>
      <c r="K317" s="7">
        <f t="shared" si="41"/>
        <v>245.6211851880733</v>
      </c>
      <c r="L317" s="8">
        <f t="shared" si="47"/>
        <v>371.54637296722927</v>
      </c>
      <c r="M317" s="8">
        <f t="shared" si="42"/>
        <v>617.16755815530257</v>
      </c>
      <c r="N317" s="8">
        <f t="shared" si="48"/>
        <v>24190.572145840099</v>
      </c>
    </row>
    <row r="318" spans="4:14" x14ac:dyDescent="0.35">
      <c r="D318" s="13">
        <v>311</v>
      </c>
      <c r="E318" s="24">
        <f t="shared" si="46"/>
        <v>8333.3333333336395</v>
      </c>
      <c r="F318" s="24">
        <f t="shared" si="40"/>
        <v>83.333333333336398</v>
      </c>
      <c r="G318" s="24">
        <f t="shared" si="43"/>
        <v>166.66666666666666</v>
      </c>
      <c r="H318" s="24">
        <f t="shared" si="44"/>
        <v>250.00000000000307</v>
      </c>
      <c r="I318" s="24">
        <f t="shared" si="45"/>
        <v>8166.6666666669726</v>
      </c>
      <c r="J318" s="8">
        <f t="shared" si="49"/>
        <v>24190.572145840099</v>
      </c>
      <c r="K318" s="7">
        <f t="shared" si="41"/>
        <v>241.90572145840099</v>
      </c>
      <c r="L318" s="8">
        <f t="shared" si="47"/>
        <v>375.26183669690158</v>
      </c>
      <c r="M318" s="8">
        <f t="shared" si="42"/>
        <v>617.16755815530257</v>
      </c>
      <c r="N318" s="8">
        <f t="shared" si="48"/>
        <v>23815.310309143199</v>
      </c>
    </row>
    <row r="319" spans="4:14" x14ac:dyDescent="0.35">
      <c r="D319" s="13">
        <v>312</v>
      </c>
      <c r="E319" s="24">
        <f t="shared" si="46"/>
        <v>8166.6666666669726</v>
      </c>
      <c r="F319" s="24">
        <f t="shared" si="40"/>
        <v>81.666666666669727</v>
      </c>
      <c r="G319" s="24">
        <f t="shared" si="43"/>
        <v>166.66666666666666</v>
      </c>
      <c r="H319" s="24">
        <f t="shared" si="44"/>
        <v>248.33333333333638</v>
      </c>
      <c r="I319" s="24">
        <f t="shared" si="45"/>
        <v>8000.0000000003056</v>
      </c>
      <c r="J319" s="8">
        <f t="shared" si="49"/>
        <v>23815.310309143199</v>
      </c>
      <c r="K319" s="7">
        <f t="shared" si="41"/>
        <v>238.153103091432</v>
      </c>
      <c r="L319" s="8">
        <f t="shared" si="47"/>
        <v>379.01445506387057</v>
      </c>
      <c r="M319" s="8">
        <f t="shared" si="42"/>
        <v>617.16755815530257</v>
      </c>
      <c r="N319" s="8">
        <f t="shared" si="48"/>
        <v>23436.29585407933</v>
      </c>
    </row>
    <row r="320" spans="4:14" x14ac:dyDescent="0.35">
      <c r="D320" s="13">
        <v>313</v>
      </c>
      <c r="E320" s="24">
        <f t="shared" si="46"/>
        <v>8000.0000000003056</v>
      </c>
      <c r="F320" s="24">
        <f t="shared" si="40"/>
        <v>80.000000000003055</v>
      </c>
      <c r="G320" s="24">
        <f t="shared" si="43"/>
        <v>166.66666666666666</v>
      </c>
      <c r="H320" s="24">
        <f t="shared" si="44"/>
        <v>246.6666666666697</v>
      </c>
      <c r="I320" s="24">
        <f t="shared" si="45"/>
        <v>7833.3333333336386</v>
      </c>
      <c r="J320" s="8">
        <f t="shared" si="49"/>
        <v>23436.29585407933</v>
      </c>
      <c r="K320" s="7">
        <f t="shared" si="41"/>
        <v>234.3629585407933</v>
      </c>
      <c r="L320" s="8">
        <f t="shared" si="47"/>
        <v>382.80459961450924</v>
      </c>
      <c r="M320" s="8">
        <f t="shared" si="42"/>
        <v>617.16755815530257</v>
      </c>
      <c r="N320" s="8">
        <f t="shared" si="48"/>
        <v>23053.491254464821</v>
      </c>
    </row>
    <row r="321" spans="4:14" x14ac:dyDescent="0.35">
      <c r="D321" s="13">
        <v>314</v>
      </c>
      <c r="E321" s="24">
        <f t="shared" si="46"/>
        <v>7833.3333333336386</v>
      </c>
      <c r="F321" s="24">
        <f t="shared" si="40"/>
        <v>78.333333333336384</v>
      </c>
      <c r="G321" s="24">
        <f t="shared" si="43"/>
        <v>166.66666666666666</v>
      </c>
      <c r="H321" s="24">
        <f t="shared" si="44"/>
        <v>245.00000000000304</v>
      </c>
      <c r="I321" s="24">
        <f t="shared" si="45"/>
        <v>7666.6666666669717</v>
      </c>
      <c r="J321" s="8">
        <f t="shared" si="49"/>
        <v>23053.491254464821</v>
      </c>
      <c r="K321" s="7">
        <f t="shared" si="41"/>
        <v>230.53491254464822</v>
      </c>
      <c r="L321" s="8">
        <f t="shared" si="47"/>
        <v>386.63264561065432</v>
      </c>
      <c r="M321" s="8">
        <f t="shared" si="42"/>
        <v>617.16755815530257</v>
      </c>
      <c r="N321" s="8">
        <f t="shared" si="48"/>
        <v>22666.858608854167</v>
      </c>
    </row>
    <row r="322" spans="4:14" x14ac:dyDescent="0.35">
      <c r="D322" s="13">
        <v>315</v>
      </c>
      <c r="E322" s="24">
        <f t="shared" si="46"/>
        <v>7666.6666666669717</v>
      </c>
      <c r="F322" s="24">
        <f t="shared" si="40"/>
        <v>76.666666666669713</v>
      </c>
      <c r="G322" s="24">
        <f t="shared" si="43"/>
        <v>166.66666666666666</v>
      </c>
      <c r="H322" s="24">
        <f t="shared" si="44"/>
        <v>243.33333333333638</v>
      </c>
      <c r="I322" s="24">
        <f t="shared" si="45"/>
        <v>7500.0000000003047</v>
      </c>
      <c r="J322" s="8">
        <f t="shared" si="49"/>
        <v>22666.858608854167</v>
      </c>
      <c r="K322" s="7">
        <f t="shared" si="41"/>
        <v>226.66858608854167</v>
      </c>
      <c r="L322" s="8">
        <f t="shared" si="47"/>
        <v>390.49897206676087</v>
      </c>
      <c r="M322" s="8">
        <f t="shared" si="42"/>
        <v>617.16755815530257</v>
      </c>
      <c r="N322" s="8">
        <f t="shared" si="48"/>
        <v>22276.359636787405</v>
      </c>
    </row>
    <row r="323" spans="4:14" x14ac:dyDescent="0.35">
      <c r="D323" s="13">
        <v>316</v>
      </c>
      <c r="E323" s="24">
        <f t="shared" si="46"/>
        <v>7500.0000000003047</v>
      </c>
      <c r="F323" s="24">
        <f t="shared" si="40"/>
        <v>75.000000000003055</v>
      </c>
      <c r="G323" s="24">
        <f t="shared" si="43"/>
        <v>166.66666666666666</v>
      </c>
      <c r="H323" s="24">
        <f t="shared" si="44"/>
        <v>241.6666666666697</v>
      </c>
      <c r="I323" s="24">
        <f t="shared" si="45"/>
        <v>7333.3333333336377</v>
      </c>
      <c r="J323" s="8">
        <f t="shared" si="49"/>
        <v>22276.359636787405</v>
      </c>
      <c r="K323" s="7">
        <f t="shared" si="41"/>
        <v>222.76359636787404</v>
      </c>
      <c r="L323" s="8">
        <f t="shared" si="47"/>
        <v>394.40396178742856</v>
      </c>
      <c r="M323" s="8">
        <f t="shared" si="42"/>
        <v>617.16755815530257</v>
      </c>
      <c r="N323" s="8">
        <f t="shared" si="48"/>
        <v>21881.955674999976</v>
      </c>
    </row>
    <row r="324" spans="4:14" x14ac:dyDescent="0.35">
      <c r="D324" s="13">
        <v>317</v>
      </c>
      <c r="E324" s="24">
        <f t="shared" si="46"/>
        <v>7333.3333333336377</v>
      </c>
      <c r="F324" s="24">
        <f t="shared" si="40"/>
        <v>73.333333333336384</v>
      </c>
      <c r="G324" s="24">
        <f t="shared" si="43"/>
        <v>166.66666666666666</v>
      </c>
      <c r="H324" s="24">
        <f t="shared" si="44"/>
        <v>240.00000000000304</v>
      </c>
      <c r="I324" s="24">
        <f t="shared" si="45"/>
        <v>7166.6666666669707</v>
      </c>
      <c r="J324" s="8">
        <f t="shared" si="49"/>
        <v>21881.955674999976</v>
      </c>
      <c r="K324" s="7">
        <f t="shared" si="41"/>
        <v>218.81955674999975</v>
      </c>
      <c r="L324" s="8">
        <f t="shared" si="47"/>
        <v>398.34800140530285</v>
      </c>
      <c r="M324" s="8">
        <f t="shared" si="42"/>
        <v>617.16755815530257</v>
      </c>
      <c r="N324" s="8">
        <f t="shared" si="48"/>
        <v>21483.607673594674</v>
      </c>
    </row>
    <row r="325" spans="4:14" x14ac:dyDescent="0.35">
      <c r="D325" s="13">
        <v>318</v>
      </c>
      <c r="E325" s="24">
        <f t="shared" si="46"/>
        <v>7166.6666666669707</v>
      </c>
      <c r="F325" s="24">
        <f t="shared" si="40"/>
        <v>71.666666666669713</v>
      </c>
      <c r="G325" s="24">
        <f t="shared" si="43"/>
        <v>166.66666666666666</v>
      </c>
      <c r="H325" s="24">
        <f t="shared" si="44"/>
        <v>238.33333333333638</v>
      </c>
      <c r="I325" s="24">
        <f t="shared" si="45"/>
        <v>7000.0000000003038</v>
      </c>
      <c r="J325" s="8">
        <f t="shared" si="49"/>
        <v>21483.607673594674</v>
      </c>
      <c r="K325" s="7">
        <f t="shared" si="41"/>
        <v>214.83607673594673</v>
      </c>
      <c r="L325" s="8">
        <f t="shared" si="47"/>
        <v>402.33148141935584</v>
      </c>
      <c r="M325" s="8">
        <f t="shared" si="42"/>
        <v>617.16755815530257</v>
      </c>
      <c r="N325" s="8">
        <f t="shared" si="48"/>
        <v>21081.276192175319</v>
      </c>
    </row>
    <row r="326" spans="4:14" x14ac:dyDescent="0.35">
      <c r="D326" s="13">
        <v>319</v>
      </c>
      <c r="E326" s="24">
        <f t="shared" si="46"/>
        <v>7000.0000000003038</v>
      </c>
      <c r="F326" s="24">
        <f t="shared" si="40"/>
        <v>70.000000000003041</v>
      </c>
      <c r="G326" s="24">
        <f t="shared" si="43"/>
        <v>166.66666666666666</v>
      </c>
      <c r="H326" s="24">
        <f t="shared" si="44"/>
        <v>236.6666666666697</v>
      </c>
      <c r="I326" s="24">
        <f t="shared" si="45"/>
        <v>6833.3333333336368</v>
      </c>
      <c r="J326" s="8">
        <f t="shared" si="49"/>
        <v>21081.276192175319</v>
      </c>
      <c r="K326" s="7">
        <f t="shared" si="41"/>
        <v>210.81276192175321</v>
      </c>
      <c r="L326" s="8">
        <f t="shared" si="47"/>
        <v>406.35479623354934</v>
      </c>
      <c r="M326" s="8">
        <f t="shared" si="42"/>
        <v>617.16755815530257</v>
      </c>
      <c r="N326" s="8">
        <f t="shared" si="48"/>
        <v>20674.921395941768</v>
      </c>
    </row>
    <row r="327" spans="4:14" x14ac:dyDescent="0.35">
      <c r="D327" s="13">
        <v>320</v>
      </c>
      <c r="E327" s="24">
        <f t="shared" si="46"/>
        <v>6833.3333333336368</v>
      </c>
      <c r="F327" s="24">
        <f t="shared" si="40"/>
        <v>68.33333333333637</v>
      </c>
      <c r="G327" s="24">
        <f t="shared" si="43"/>
        <v>166.66666666666666</v>
      </c>
      <c r="H327" s="24">
        <f t="shared" si="44"/>
        <v>235.00000000000301</v>
      </c>
      <c r="I327" s="24">
        <f t="shared" si="45"/>
        <v>6666.6666666669698</v>
      </c>
      <c r="J327" s="8">
        <f t="shared" si="49"/>
        <v>20674.921395941768</v>
      </c>
      <c r="K327" s="7">
        <f t="shared" si="41"/>
        <v>206.74921395941769</v>
      </c>
      <c r="L327" s="8">
        <f t="shared" si="47"/>
        <v>410.41834419588486</v>
      </c>
      <c r="M327" s="8">
        <f t="shared" si="42"/>
        <v>617.16755815530257</v>
      </c>
      <c r="N327" s="8">
        <f t="shared" si="48"/>
        <v>20264.503051745884</v>
      </c>
    </row>
    <row r="328" spans="4:14" x14ac:dyDescent="0.35">
      <c r="D328" s="13">
        <v>321</v>
      </c>
      <c r="E328" s="24">
        <f t="shared" si="46"/>
        <v>6666.6666666669698</v>
      </c>
      <c r="F328" s="24">
        <f t="shared" ref="F328:F367" si="50">(annrate/12)*E328</f>
        <v>66.666666666669698</v>
      </c>
      <c r="G328" s="24">
        <f t="shared" si="43"/>
        <v>166.66666666666666</v>
      </c>
      <c r="H328" s="24">
        <f t="shared" si="44"/>
        <v>233.33333333333636</v>
      </c>
      <c r="I328" s="24">
        <f t="shared" si="45"/>
        <v>6500.0000000003029</v>
      </c>
      <c r="J328" s="8">
        <f t="shared" si="49"/>
        <v>20264.503051745884</v>
      </c>
      <c r="K328" s="7">
        <f t="shared" ref="K328:K367" si="51">(annrate/12)*J328</f>
        <v>202.64503051745885</v>
      </c>
      <c r="L328" s="8">
        <f t="shared" si="47"/>
        <v>414.52252763784372</v>
      </c>
      <c r="M328" s="8">
        <f t="shared" ref="M328:M367" si="52">-PMT(annrate/12,360,60000,0,0)</f>
        <v>617.16755815530257</v>
      </c>
      <c r="N328" s="8">
        <f t="shared" si="48"/>
        <v>19849.980524108039</v>
      </c>
    </row>
    <row r="329" spans="4:14" x14ac:dyDescent="0.35">
      <c r="D329" s="13">
        <v>322</v>
      </c>
      <c r="E329" s="24">
        <f t="shared" si="46"/>
        <v>6500.0000000003029</v>
      </c>
      <c r="F329" s="24">
        <f t="shared" si="50"/>
        <v>65.000000000003027</v>
      </c>
      <c r="G329" s="24">
        <f t="shared" ref="G329:G367" si="53">$B$5</f>
        <v>166.66666666666666</v>
      </c>
      <c r="H329" s="24">
        <f t="shared" ref="H329:H367" si="54">G329+F329</f>
        <v>231.6666666666697</v>
      </c>
      <c r="I329" s="24">
        <f t="shared" ref="I329:I367" si="55">E329-G329</f>
        <v>6333.3333333336359</v>
      </c>
      <c r="J329" s="8">
        <f t="shared" si="49"/>
        <v>19849.980524108039</v>
      </c>
      <c r="K329" s="7">
        <f t="shared" si="51"/>
        <v>198.4998052410804</v>
      </c>
      <c r="L329" s="8">
        <f t="shared" si="47"/>
        <v>418.66775291422221</v>
      </c>
      <c r="M329" s="8">
        <f t="shared" si="52"/>
        <v>617.16755815530257</v>
      </c>
      <c r="N329" s="8">
        <f t="shared" si="48"/>
        <v>19431.312771193818</v>
      </c>
    </row>
    <row r="330" spans="4:14" x14ac:dyDescent="0.35">
      <c r="D330" s="13">
        <v>323</v>
      </c>
      <c r="E330" s="24">
        <f t="shared" ref="E330:E367" si="56">E329-$B$5</f>
        <v>6333.3333333336359</v>
      </c>
      <c r="F330" s="24">
        <f t="shared" si="50"/>
        <v>63.333333333336363</v>
      </c>
      <c r="G330" s="24">
        <f t="shared" si="53"/>
        <v>166.66666666666666</v>
      </c>
      <c r="H330" s="24">
        <f t="shared" si="54"/>
        <v>230.00000000000301</v>
      </c>
      <c r="I330" s="24">
        <f t="shared" si="55"/>
        <v>6166.6666666669689</v>
      </c>
      <c r="J330" s="8">
        <f t="shared" si="49"/>
        <v>19431.312771193818</v>
      </c>
      <c r="K330" s="7">
        <f t="shared" si="51"/>
        <v>194.31312771193819</v>
      </c>
      <c r="L330" s="8">
        <f t="shared" ref="L330:L367" si="57">M330-K330</f>
        <v>422.85443044336438</v>
      </c>
      <c r="M330" s="8">
        <f t="shared" si="52"/>
        <v>617.16755815530257</v>
      </c>
      <c r="N330" s="8">
        <f t="shared" ref="N330:N367" si="58">J330-L330</f>
        <v>19008.458340750454</v>
      </c>
    </row>
    <row r="331" spans="4:14" x14ac:dyDescent="0.35">
      <c r="D331" s="13">
        <v>324</v>
      </c>
      <c r="E331" s="24">
        <f t="shared" si="56"/>
        <v>6166.6666666669689</v>
      </c>
      <c r="F331" s="24">
        <f t="shared" si="50"/>
        <v>61.666666666669691</v>
      </c>
      <c r="G331" s="24">
        <f t="shared" si="53"/>
        <v>166.66666666666666</v>
      </c>
      <c r="H331" s="24">
        <f t="shared" si="54"/>
        <v>228.33333333333636</v>
      </c>
      <c r="I331" s="24">
        <f t="shared" si="55"/>
        <v>6000.000000000302</v>
      </c>
      <c r="J331" s="8">
        <f t="shared" ref="J331:J367" si="59">N330</f>
        <v>19008.458340750454</v>
      </c>
      <c r="K331" s="7">
        <f t="shared" si="51"/>
        <v>190.08458340750454</v>
      </c>
      <c r="L331" s="8">
        <f t="shared" si="57"/>
        <v>427.08297474779806</v>
      </c>
      <c r="M331" s="8">
        <f t="shared" si="52"/>
        <v>617.16755815530257</v>
      </c>
      <c r="N331" s="8">
        <f t="shared" si="58"/>
        <v>18581.375366002656</v>
      </c>
    </row>
    <row r="332" spans="4:14" x14ac:dyDescent="0.35">
      <c r="D332" s="13">
        <v>325</v>
      </c>
      <c r="E332" s="24">
        <f t="shared" si="56"/>
        <v>6000.000000000302</v>
      </c>
      <c r="F332" s="24">
        <f t="shared" si="50"/>
        <v>60.00000000000302</v>
      </c>
      <c r="G332" s="24">
        <f t="shared" si="53"/>
        <v>166.66666666666666</v>
      </c>
      <c r="H332" s="24">
        <f t="shared" si="54"/>
        <v>226.66666666666967</v>
      </c>
      <c r="I332" s="24">
        <f t="shared" si="55"/>
        <v>5833.333333333635</v>
      </c>
      <c r="J332" s="8">
        <f t="shared" si="59"/>
        <v>18581.375366002656</v>
      </c>
      <c r="K332" s="7">
        <f t="shared" si="51"/>
        <v>185.81375366002655</v>
      </c>
      <c r="L332" s="8">
        <f t="shared" si="57"/>
        <v>431.35380449527599</v>
      </c>
      <c r="M332" s="8">
        <f t="shared" si="52"/>
        <v>617.16755815530257</v>
      </c>
      <c r="N332" s="8">
        <f t="shared" si="58"/>
        <v>18150.021561507379</v>
      </c>
    </row>
    <row r="333" spans="4:14" x14ac:dyDescent="0.35">
      <c r="D333" s="13">
        <v>326</v>
      </c>
      <c r="E333" s="24">
        <f t="shared" si="56"/>
        <v>5833.333333333635</v>
      </c>
      <c r="F333" s="24">
        <f t="shared" si="50"/>
        <v>58.333333333336348</v>
      </c>
      <c r="G333" s="24">
        <f t="shared" si="53"/>
        <v>166.66666666666666</v>
      </c>
      <c r="H333" s="24">
        <f t="shared" si="54"/>
        <v>225.00000000000301</v>
      </c>
      <c r="I333" s="24">
        <f t="shared" si="55"/>
        <v>5666.666666666968</v>
      </c>
      <c r="J333" s="8">
        <f t="shared" si="59"/>
        <v>18150.021561507379</v>
      </c>
      <c r="K333" s="7">
        <f t="shared" si="51"/>
        <v>181.50021561507378</v>
      </c>
      <c r="L333" s="8">
        <f t="shared" si="57"/>
        <v>435.66734254022879</v>
      </c>
      <c r="M333" s="8">
        <f t="shared" si="52"/>
        <v>617.16755815530257</v>
      </c>
      <c r="N333" s="8">
        <f t="shared" si="58"/>
        <v>17714.35421896715</v>
      </c>
    </row>
    <row r="334" spans="4:14" x14ac:dyDescent="0.35">
      <c r="D334" s="13">
        <v>327</v>
      </c>
      <c r="E334" s="24">
        <f t="shared" si="56"/>
        <v>5666.666666666968</v>
      </c>
      <c r="F334" s="24">
        <f t="shared" si="50"/>
        <v>56.666666666669684</v>
      </c>
      <c r="G334" s="24">
        <f t="shared" si="53"/>
        <v>166.66666666666666</v>
      </c>
      <c r="H334" s="24">
        <f t="shared" si="54"/>
        <v>223.33333333333633</v>
      </c>
      <c r="I334" s="24">
        <f t="shared" si="55"/>
        <v>5500.000000000301</v>
      </c>
      <c r="J334" s="8">
        <f t="shared" si="59"/>
        <v>17714.35421896715</v>
      </c>
      <c r="K334" s="7">
        <f t="shared" si="51"/>
        <v>177.14354218967151</v>
      </c>
      <c r="L334" s="8">
        <f t="shared" si="57"/>
        <v>440.02401596563107</v>
      </c>
      <c r="M334" s="8">
        <f t="shared" si="52"/>
        <v>617.16755815530257</v>
      </c>
      <c r="N334" s="8">
        <f t="shared" si="58"/>
        <v>17274.330203001518</v>
      </c>
    </row>
    <row r="335" spans="4:14" x14ac:dyDescent="0.35">
      <c r="D335" s="13">
        <v>328</v>
      </c>
      <c r="E335" s="24">
        <f t="shared" si="56"/>
        <v>5500.000000000301</v>
      </c>
      <c r="F335" s="24">
        <f t="shared" si="50"/>
        <v>55.000000000003013</v>
      </c>
      <c r="G335" s="24">
        <f t="shared" si="53"/>
        <v>166.66666666666666</v>
      </c>
      <c r="H335" s="24">
        <f t="shared" si="54"/>
        <v>221.66666666666967</v>
      </c>
      <c r="I335" s="24">
        <f t="shared" si="55"/>
        <v>5333.3333333336341</v>
      </c>
      <c r="J335" s="8">
        <f t="shared" si="59"/>
        <v>17274.330203001518</v>
      </c>
      <c r="K335" s="7">
        <f t="shared" si="51"/>
        <v>172.7433020300152</v>
      </c>
      <c r="L335" s="8">
        <f t="shared" si="57"/>
        <v>444.42425612528734</v>
      </c>
      <c r="M335" s="8">
        <f t="shared" si="52"/>
        <v>617.16755815530257</v>
      </c>
      <c r="N335" s="8">
        <f t="shared" si="58"/>
        <v>16829.905946876232</v>
      </c>
    </row>
    <row r="336" spans="4:14" x14ac:dyDescent="0.35">
      <c r="D336" s="13">
        <v>329</v>
      </c>
      <c r="E336" s="24">
        <f t="shared" si="56"/>
        <v>5333.3333333336341</v>
      </c>
      <c r="F336" s="24">
        <f t="shared" si="50"/>
        <v>53.333333333336341</v>
      </c>
      <c r="G336" s="24">
        <f t="shared" si="53"/>
        <v>166.66666666666666</v>
      </c>
      <c r="H336" s="24">
        <f t="shared" si="54"/>
        <v>220.00000000000301</v>
      </c>
      <c r="I336" s="24">
        <f t="shared" si="55"/>
        <v>5166.6666666669671</v>
      </c>
      <c r="J336" s="8">
        <f t="shared" si="59"/>
        <v>16829.905946876232</v>
      </c>
      <c r="K336" s="7">
        <f t="shared" si="51"/>
        <v>168.29905946876232</v>
      </c>
      <c r="L336" s="8">
        <f t="shared" si="57"/>
        <v>448.86849868654025</v>
      </c>
      <c r="M336" s="8">
        <f t="shared" si="52"/>
        <v>617.16755815530257</v>
      </c>
      <c r="N336" s="8">
        <f t="shared" si="58"/>
        <v>16381.037448189691</v>
      </c>
    </row>
    <row r="337" spans="4:14" x14ac:dyDescent="0.35">
      <c r="D337" s="13">
        <v>330</v>
      </c>
      <c r="E337" s="24">
        <f t="shared" si="56"/>
        <v>5166.6666666669671</v>
      </c>
      <c r="F337" s="24">
        <f t="shared" si="50"/>
        <v>51.66666666666967</v>
      </c>
      <c r="G337" s="24">
        <f t="shared" si="53"/>
        <v>166.66666666666666</v>
      </c>
      <c r="H337" s="24">
        <f t="shared" si="54"/>
        <v>218.33333333333633</v>
      </c>
      <c r="I337" s="24">
        <f t="shared" si="55"/>
        <v>5000.0000000003001</v>
      </c>
      <c r="J337" s="8">
        <f t="shared" si="59"/>
        <v>16381.037448189691</v>
      </c>
      <c r="K337" s="7">
        <f t="shared" si="51"/>
        <v>163.8103744818969</v>
      </c>
      <c r="L337" s="8">
        <f t="shared" si="57"/>
        <v>453.35718367340564</v>
      </c>
      <c r="M337" s="8">
        <f t="shared" si="52"/>
        <v>617.16755815530257</v>
      </c>
      <c r="N337" s="8">
        <f t="shared" si="58"/>
        <v>15927.680264516284</v>
      </c>
    </row>
    <row r="338" spans="4:14" x14ac:dyDescent="0.35">
      <c r="D338" s="13">
        <v>331</v>
      </c>
      <c r="E338" s="24">
        <f t="shared" si="56"/>
        <v>5000.0000000003001</v>
      </c>
      <c r="F338" s="24">
        <f t="shared" si="50"/>
        <v>50.000000000003006</v>
      </c>
      <c r="G338" s="24">
        <f t="shared" si="53"/>
        <v>166.66666666666666</v>
      </c>
      <c r="H338" s="24">
        <f t="shared" si="54"/>
        <v>216.66666666666967</v>
      </c>
      <c r="I338" s="24">
        <f t="shared" si="55"/>
        <v>4833.3333333336332</v>
      </c>
      <c r="J338" s="8">
        <f t="shared" si="59"/>
        <v>15927.680264516284</v>
      </c>
      <c r="K338" s="7">
        <f t="shared" si="51"/>
        <v>159.27680264516286</v>
      </c>
      <c r="L338" s="8">
        <f t="shared" si="57"/>
        <v>457.89075551013968</v>
      </c>
      <c r="M338" s="8">
        <f t="shared" si="52"/>
        <v>617.16755815530257</v>
      </c>
      <c r="N338" s="8">
        <f t="shared" si="58"/>
        <v>15469.789509006145</v>
      </c>
    </row>
    <row r="339" spans="4:14" x14ac:dyDescent="0.35">
      <c r="D339" s="13">
        <v>332</v>
      </c>
      <c r="E339" s="24">
        <f t="shared" si="56"/>
        <v>4833.3333333336332</v>
      </c>
      <c r="F339" s="24">
        <f t="shared" si="50"/>
        <v>48.333333333336334</v>
      </c>
      <c r="G339" s="24">
        <f t="shared" si="53"/>
        <v>166.66666666666666</v>
      </c>
      <c r="H339" s="24">
        <f t="shared" si="54"/>
        <v>215.00000000000298</v>
      </c>
      <c r="I339" s="24">
        <f t="shared" si="55"/>
        <v>4666.6666666669662</v>
      </c>
      <c r="J339" s="8">
        <f t="shared" si="59"/>
        <v>15469.789509006145</v>
      </c>
      <c r="K339" s="7">
        <f t="shared" si="51"/>
        <v>154.69789509006145</v>
      </c>
      <c r="L339" s="8">
        <f t="shared" si="57"/>
        <v>462.46966306524109</v>
      </c>
      <c r="M339" s="8">
        <f t="shared" si="52"/>
        <v>617.16755815530257</v>
      </c>
      <c r="N339" s="8">
        <f t="shared" si="58"/>
        <v>15007.319845940903</v>
      </c>
    </row>
    <row r="340" spans="4:14" x14ac:dyDescent="0.35">
      <c r="D340" s="13">
        <v>333</v>
      </c>
      <c r="E340" s="24">
        <f t="shared" si="56"/>
        <v>4666.6666666669662</v>
      </c>
      <c r="F340" s="24">
        <f t="shared" si="50"/>
        <v>46.666666666669663</v>
      </c>
      <c r="G340" s="24">
        <f t="shared" si="53"/>
        <v>166.66666666666666</v>
      </c>
      <c r="H340" s="24">
        <f t="shared" si="54"/>
        <v>213.33333333333633</v>
      </c>
      <c r="I340" s="24">
        <f t="shared" si="55"/>
        <v>4500.0000000002992</v>
      </c>
      <c r="J340" s="8">
        <f t="shared" si="59"/>
        <v>15007.319845940903</v>
      </c>
      <c r="K340" s="7">
        <f t="shared" si="51"/>
        <v>150.07319845940904</v>
      </c>
      <c r="L340" s="8">
        <f t="shared" si="57"/>
        <v>467.09435969589356</v>
      </c>
      <c r="M340" s="8">
        <f t="shared" si="52"/>
        <v>617.16755815530257</v>
      </c>
      <c r="N340" s="8">
        <f t="shared" si="58"/>
        <v>14540.22548624501</v>
      </c>
    </row>
    <row r="341" spans="4:14" x14ac:dyDescent="0.35">
      <c r="D341" s="13">
        <v>334</v>
      </c>
      <c r="E341" s="24">
        <f t="shared" si="56"/>
        <v>4500.0000000002992</v>
      </c>
      <c r="F341" s="24">
        <f t="shared" si="50"/>
        <v>45.000000000002991</v>
      </c>
      <c r="G341" s="24">
        <f t="shared" si="53"/>
        <v>166.66666666666666</v>
      </c>
      <c r="H341" s="24">
        <f t="shared" si="54"/>
        <v>211.66666666666964</v>
      </c>
      <c r="I341" s="24">
        <f t="shared" si="55"/>
        <v>4333.3333333336323</v>
      </c>
      <c r="J341" s="8">
        <f t="shared" si="59"/>
        <v>14540.22548624501</v>
      </c>
      <c r="K341" s="7">
        <f t="shared" si="51"/>
        <v>145.40225486245009</v>
      </c>
      <c r="L341" s="8">
        <f t="shared" si="57"/>
        <v>471.76530329285248</v>
      </c>
      <c r="M341" s="8">
        <f t="shared" si="52"/>
        <v>617.16755815530257</v>
      </c>
      <c r="N341" s="8">
        <f t="shared" si="58"/>
        <v>14068.460182952158</v>
      </c>
    </row>
    <row r="342" spans="4:14" x14ac:dyDescent="0.35">
      <c r="D342" s="13">
        <v>335</v>
      </c>
      <c r="E342" s="24">
        <f t="shared" si="56"/>
        <v>4333.3333333336323</v>
      </c>
      <c r="F342" s="24">
        <f t="shared" si="50"/>
        <v>43.33333333333632</v>
      </c>
      <c r="G342" s="24">
        <f t="shared" si="53"/>
        <v>166.66666666666666</v>
      </c>
      <c r="H342" s="24">
        <f t="shared" si="54"/>
        <v>210.00000000000298</v>
      </c>
      <c r="I342" s="24">
        <f t="shared" si="55"/>
        <v>4166.6666666669653</v>
      </c>
      <c r="J342" s="8">
        <f t="shared" si="59"/>
        <v>14068.460182952158</v>
      </c>
      <c r="K342" s="7">
        <f t="shared" si="51"/>
        <v>140.6846018295216</v>
      </c>
      <c r="L342" s="8">
        <f t="shared" si="57"/>
        <v>476.48295632578095</v>
      </c>
      <c r="M342" s="8">
        <f t="shared" si="52"/>
        <v>617.16755815530257</v>
      </c>
      <c r="N342" s="8">
        <f t="shared" si="58"/>
        <v>13591.977226626377</v>
      </c>
    </row>
    <row r="343" spans="4:14" x14ac:dyDescent="0.35">
      <c r="D343" s="13">
        <v>336</v>
      </c>
      <c r="E343" s="24">
        <f t="shared" si="56"/>
        <v>4166.6666666669653</v>
      </c>
      <c r="F343" s="24">
        <f t="shared" si="50"/>
        <v>41.666666666669656</v>
      </c>
      <c r="G343" s="24">
        <f t="shared" si="53"/>
        <v>166.66666666666666</v>
      </c>
      <c r="H343" s="24">
        <f t="shared" si="54"/>
        <v>208.33333333333633</v>
      </c>
      <c r="I343" s="24">
        <f t="shared" si="55"/>
        <v>4000.0000000002988</v>
      </c>
      <c r="J343" s="8">
        <f t="shared" si="59"/>
        <v>13591.977226626377</v>
      </c>
      <c r="K343" s="7">
        <f t="shared" si="51"/>
        <v>135.91977226626378</v>
      </c>
      <c r="L343" s="8">
        <f t="shared" si="57"/>
        <v>481.24778588903882</v>
      </c>
      <c r="M343" s="8">
        <f t="shared" si="52"/>
        <v>617.16755815530257</v>
      </c>
      <c r="N343" s="8">
        <f t="shared" si="58"/>
        <v>13110.729440737337</v>
      </c>
    </row>
    <row r="344" spans="4:14" x14ac:dyDescent="0.35">
      <c r="D344" s="13">
        <v>337</v>
      </c>
      <c r="E344" s="24">
        <f t="shared" si="56"/>
        <v>4000.0000000002988</v>
      </c>
      <c r="F344" s="24">
        <f t="shared" si="50"/>
        <v>40.000000000002991</v>
      </c>
      <c r="G344" s="24">
        <f t="shared" si="53"/>
        <v>166.66666666666666</v>
      </c>
      <c r="H344" s="24">
        <f t="shared" si="54"/>
        <v>206.66666666666964</v>
      </c>
      <c r="I344" s="24">
        <f t="shared" si="55"/>
        <v>3833.3333333336323</v>
      </c>
      <c r="J344" s="8">
        <f t="shared" si="59"/>
        <v>13110.729440737337</v>
      </c>
      <c r="K344" s="7">
        <f t="shared" si="51"/>
        <v>131.10729440737339</v>
      </c>
      <c r="L344" s="8">
        <f t="shared" si="57"/>
        <v>486.06026374792918</v>
      </c>
      <c r="M344" s="8">
        <f t="shared" si="52"/>
        <v>617.16755815530257</v>
      </c>
      <c r="N344" s="8">
        <f t="shared" si="58"/>
        <v>12624.669176989408</v>
      </c>
    </row>
    <row r="345" spans="4:14" x14ac:dyDescent="0.35">
      <c r="D345" s="13">
        <v>338</v>
      </c>
      <c r="E345" s="24">
        <f t="shared" si="56"/>
        <v>3833.3333333336323</v>
      </c>
      <c r="F345" s="24">
        <f t="shared" si="50"/>
        <v>38.33333333333632</v>
      </c>
      <c r="G345" s="24">
        <f t="shared" si="53"/>
        <v>166.66666666666666</v>
      </c>
      <c r="H345" s="24">
        <f t="shared" si="54"/>
        <v>205.00000000000298</v>
      </c>
      <c r="I345" s="24">
        <f t="shared" si="55"/>
        <v>3666.6666666669657</v>
      </c>
      <c r="J345" s="8">
        <f t="shared" si="59"/>
        <v>12624.669176989408</v>
      </c>
      <c r="K345" s="7">
        <f t="shared" si="51"/>
        <v>126.24669176989408</v>
      </c>
      <c r="L345" s="8">
        <f t="shared" si="57"/>
        <v>490.92086638540849</v>
      </c>
      <c r="M345" s="8">
        <f t="shared" si="52"/>
        <v>617.16755815530257</v>
      </c>
      <c r="N345" s="8">
        <f t="shared" si="58"/>
        <v>12133.748310604</v>
      </c>
    </row>
    <row r="346" spans="4:14" x14ac:dyDescent="0.35">
      <c r="D346" s="13">
        <v>339</v>
      </c>
      <c r="E346" s="24">
        <f t="shared" si="56"/>
        <v>3666.6666666669657</v>
      </c>
      <c r="F346" s="24">
        <f t="shared" si="50"/>
        <v>36.666666666669656</v>
      </c>
      <c r="G346" s="24">
        <f t="shared" si="53"/>
        <v>166.66666666666666</v>
      </c>
      <c r="H346" s="24">
        <f t="shared" si="54"/>
        <v>203.33333333333633</v>
      </c>
      <c r="I346" s="24">
        <f t="shared" si="55"/>
        <v>3500.0000000002992</v>
      </c>
      <c r="J346" s="8">
        <f t="shared" si="59"/>
        <v>12133.748310604</v>
      </c>
      <c r="K346" s="7">
        <f t="shared" si="51"/>
        <v>121.33748310604</v>
      </c>
      <c r="L346" s="8">
        <f t="shared" si="57"/>
        <v>495.83007504926258</v>
      </c>
      <c r="M346" s="8">
        <f t="shared" si="52"/>
        <v>617.16755815530257</v>
      </c>
      <c r="N346" s="8">
        <f t="shared" si="58"/>
        <v>11637.918235554738</v>
      </c>
    </row>
    <row r="347" spans="4:14" x14ac:dyDescent="0.35">
      <c r="D347" s="13">
        <v>340</v>
      </c>
      <c r="E347" s="24">
        <f t="shared" si="56"/>
        <v>3500.0000000002992</v>
      </c>
      <c r="F347" s="24">
        <f t="shared" si="50"/>
        <v>35.000000000002991</v>
      </c>
      <c r="G347" s="24">
        <f t="shared" si="53"/>
        <v>166.66666666666666</v>
      </c>
      <c r="H347" s="24">
        <f t="shared" si="54"/>
        <v>201.66666666666964</v>
      </c>
      <c r="I347" s="24">
        <f t="shared" si="55"/>
        <v>3333.3333333336327</v>
      </c>
      <c r="J347" s="8">
        <f t="shared" si="59"/>
        <v>11637.918235554738</v>
      </c>
      <c r="K347" s="7">
        <f t="shared" si="51"/>
        <v>116.37918235554739</v>
      </c>
      <c r="L347" s="8">
        <f t="shared" si="57"/>
        <v>500.78837579975516</v>
      </c>
      <c r="M347" s="8">
        <f t="shared" si="52"/>
        <v>617.16755815530257</v>
      </c>
      <c r="N347" s="8">
        <f t="shared" si="58"/>
        <v>11137.129859754983</v>
      </c>
    </row>
    <row r="348" spans="4:14" x14ac:dyDescent="0.35">
      <c r="D348" s="13">
        <v>341</v>
      </c>
      <c r="E348" s="24">
        <f t="shared" si="56"/>
        <v>3333.3333333336327</v>
      </c>
      <c r="F348" s="24">
        <f t="shared" si="50"/>
        <v>33.333333333336327</v>
      </c>
      <c r="G348" s="24">
        <f t="shared" si="53"/>
        <v>166.66666666666666</v>
      </c>
      <c r="H348" s="24">
        <f t="shared" si="54"/>
        <v>200.00000000000298</v>
      </c>
      <c r="I348" s="24">
        <f t="shared" si="55"/>
        <v>3166.6666666669662</v>
      </c>
      <c r="J348" s="8">
        <f t="shared" si="59"/>
        <v>11137.129859754983</v>
      </c>
      <c r="K348" s="7">
        <f t="shared" si="51"/>
        <v>111.37129859754984</v>
      </c>
      <c r="L348" s="8">
        <f t="shared" si="57"/>
        <v>505.79625955775271</v>
      </c>
      <c r="M348" s="8">
        <f t="shared" si="52"/>
        <v>617.16755815530257</v>
      </c>
      <c r="N348" s="8">
        <f t="shared" si="58"/>
        <v>10631.333600197231</v>
      </c>
    </row>
    <row r="349" spans="4:14" x14ac:dyDescent="0.35">
      <c r="D349" s="13">
        <v>342</v>
      </c>
      <c r="E349" s="24">
        <f t="shared" si="56"/>
        <v>3166.6666666669662</v>
      </c>
      <c r="F349" s="24">
        <f t="shared" si="50"/>
        <v>31.666666666669663</v>
      </c>
      <c r="G349" s="24">
        <f t="shared" si="53"/>
        <v>166.66666666666666</v>
      </c>
      <c r="H349" s="24">
        <f t="shared" si="54"/>
        <v>198.33333333333633</v>
      </c>
      <c r="I349" s="24">
        <f t="shared" si="55"/>
        <v>3000.0000000002997</v>
      </c>
      <c r="J349" s="8">
        <f t="shared" si="59"/>
        <v>10631.333600197231</v>
      </c>
      <c r="K349" s="7">
        <f t="shared" si="51"/>
        <v>106.31333600197232</v>
      </c>
      <c r="L349" s="8">
        <f t="shared" si="57"/>
        <v>510.85422215333028</v>
      </c>
      <c r="M349" s="8">
        <f t="shared" si="52"/>
        <v>617.16755815530257</v>
      </c>
      <c r="N349" s="8">
        <f t="shared" si="58"/>
        <v>10120.479378043901</v>
      </c>
    </row>
    <row r="350" spans="4:14" x14ac:dyDescent="0.35">
      <c r="D350" s="13">
        <v>343</v>
      </c>
      <c r="E350" s="24">
        <f t="shared" si="56"/>
        <v>3000.0000000002997</v>
      </c>
      <c r="F350" s="24">
        <f t="shared" si="50"/>
        <v>30.000000000002998</v>
      </c>
      <c r="G350" s="24">
        <f t="shared" si="53"/>
        <v>166.66666666666666</v>
      </c>
      <c r="H350" s="24">
        <f t="shared" si="54"/>
        <v>196.66666666666964</v>
      </c>
      <c r="I350" s="24">
        <f t="shared" si="55"/>
        <v>2833.3333333336332</v>
      </c>
      <c r="J350" s="8">
        <f t="shared" si="59"/>
        <v>10120.479378043901</v>
      </c>
      <c r="K350" s="7">
        <f t="shared" si="51"/>
        <v>101.20479378043902</v>
      </c>
      <c r="L350" s="8">
        <f t="shared" si="57"/>
        <v>515.96276437486358</v>
      </c>
      <c r="M350" s="8">
        <f t="shared" si="52"/>
        <v>617.16755815530257</v>
      </c>
      <c r="N350" s="8">
        <f t="shared" si="58"/>
        <v>9604.5166136690386</v>
      </c>
    </row>
    <row r="351" spans="4:14" x14ac:dyDescent="0.35">
      <c r="D351" s="13">
        <v>344</v>
      </c>
      <c r="E351" s="24">
        <f t="shared" si="56"/>
        <v>2833.3333333336332</v>
      </c>
      <c r="F351" s="24">
        <f t="shared" si="50"/>
        <v>28.333333333336331</v>
      </c>
      <c r="G351" s="24">
        <f t="shared" si="53"/>
        <v>166.66666666666666</v>
      </c>
      <c r="H351" s="24">
        <f t="shared" si="54"/>
        <v>195.00000000000298</v>
      </c>
      <c r="I351" s="24">
        <f t="shared" si="55"/>
        <v>2666.6666666669666</v>
      </c>
      <c r="J351" s="8">
        <f t="shared" si="59"/>
        <v>9604.5166136690386</v>
      </c>
      <c r="K351" s="7">
        <f t="shared" si="51"/>
        <v>96.045166136690383</v>
      </c>
      <c r="L351" s="8">
        <f t="shared" si="57"/>
        <v>521.12239201861223</v>
      </c>
      <c r="M351" s="8">
        <f t="shared" si="52"/>
        <v>617.16755815530257</v>
      </c>
      <c r="N351" s="8">
        <f t="shared" si="58"/>
        <v>9083.3942216504256</v>
      </c>
    </row>
    <row r="352" spans="4:14" x14ac:dyDescent="0.35">
      <c r="D352" s="13">
        <v>345</v>
      </c>
      <c r="E352" s="24">
        <f t="shared" si="56"/>
        <v>2666.6666666669666</v>
      </c>
      <c r="F352" s="24">
        <f t="shared" si="50"/>
        <v>26.666666666669666</v>
      </c>
      <c r="G352" s="24">
        <f t="shared" si="53"/>
        <v>166.66666666666666</v>
      </c>
      <c r="H352" s="24">
        <f t="shared" si="54"/>
        <v>193.33333333333633</v>
      </c>
      <c r="I352" s="24">
        <f t="shared" si="55"/>
        <v>2500.0000000003001</v>
      </c>
      <c r="J352" s="8">
        <f t="shared" si="59"/>
        <v>9083.3942216504256</v>
      </c>
      <c r="K352" s="7">
        <f t="shared" si="51"/>
        <v>90.833942216504255</v>
      </c>
      <c r="L352" s="8">
        <f t="shared" si="57"/>
        <v>526.33361593879829</v>
      </c>
      <c r="M352" s="8">
        <f t="shared" si="52"/>
        <v>617.16755815530257</v>
      </c>
      <c r="N352" s="8">
        <f t="shared" si="58"/>
        <v>8557.0606057116274</v>
      </c>
    </row>
    <row r="353" spans="4:14" x14ac:dyDescent="0.35">
      <c r="D353" s="13">
        <v>346</v>
      </c>
      <c r="E353" s="24">
        <f t="shared" si="56"/>
        <v>2500.0000000003001</v>
      </c>
      <c r="F353" s="24">
        <f t="shared" si="50"/>
        <v>25.000000000003002</v>
      </c>
      <c r="G353" s="24">
        <f t="shared" si="53"/>
        <v>166.66666666666666</v>
      </c>
      <c r="H353" s="24">
        <f t="shared" si="54"/>
        <v>191.66666666666967</v>
      </c>
      <c r="I353" s="24">
        <f t="shared" si="55"/>
        <v>2333.3333333336336</v>
      </c>
      <c r="J353" s="8">
        <f t="shared" si="59"/>
        <v>8557.0606057116274</v>
      </c>
      <c r="K353" s="7">
        <f t="shared" si="51"/>
        <v>85.570606057116279</v>
      </c>
      <c r="L353" s="8">
        <f t="shared" si="57"/>
        <v>531.59695209818631</v>
      </c>
      <c r="M353" s="8">
        <f t="shared" si="52"/>
        <v>617.16755815530257</v>
      </c>
      <c r="N353" s="8">
        <f t="shared" si="58"/>
        <v>8025.4636536134412</v>
      </c>
    </row>
    <row r="354" spans="4:14" x14ac:dyDescent="0.35">
      <c r="D354" s="13">
        <v>347</v>
      </c>
      <c r="E354" s="24">
        <f t="shared" si="56"/>
        <v>2333.3333333336336</v>
      </c>
      <c r="F354" s="24">
        <f t="shared" si="50"/>
        <v>23.333333333336338</v>
      </c>
      <c r="G354" s="24">
        <f t="shared" si="53"/>
        <v>166.66666666666666</v>
      </c>
      <c r="H354" s="24">
        <f t="shared" si="54"/>
        <v>190.00000000000298</v>
      </c>
      <c r="I354" s="24">
        <f t="shared" si="55"/>
        <v>2166.6666666669671</v>
      </c>
      <c r="J354" s="8">
        <f t="shared" si="59"/>
        <v>8025.4636536134412</v>
      </c>
      <c r="K354" s="7">
        <f t="shared" si="51"/>
        <v>80.254636536134413</v>
      </c>
      <c r="L354" s="8">
        <f t="shared" si="57"/>
        <v>536.91292161916817</v>
      </c>
      <c r="M354" s="8">
        <f t="shared" si="52"/>
        <v>617.16755815530257</v>
      </c>
      <c r="N354" s="8">
        <f t="shared" si="58"/>
        <v>7488.5507319942735</v>
      </c>
    </row>
    <row r="355" spans="4:14" x14ac:dyDescent="0.35">
      <c r="D355" s="13">
        <v>348</v>
      </c>
      <c r="E355" s="24">
        <f t="shared" si="56"/>
        <v>2166.6666666669671</v>
      </c>
      <c r="F355" s="24">
        <f t="shared" si="50"/>
        <v>21.66666666666967</v>
      </c>
      <c r="G355" s="24">
        <f t="shared" si="53"/>
        <v>166.66666666666666</v>
      </c>
      <c r="H355" s="24">
        <f t="shared" si="54"/>
        <v>188.33333333333633</v>
      </c>
      <c r="I355" s="24">
        <f t="shared" si="55"/>
        <v>2000.0000000003004</v>
      </c>
      <c r="J355" s="8">
        <f t="shared" si="59"/>
        <v>7488.5507319942735</v>
      </c>
      <c r="K355" s="7">
        <f t="shared" si="51"/>
        <v>74.885507319942732</v>
      </c>
      <c r="L355" s="8">
        <f t="shared" si="57"/>
        <v>542.28205083535988</v>
      </c>
      <c r="M355" s="8">
        <f t="shared" si="52"/>
        <v>617.16755815530257</v>
      </c>
      <c r="N355" s="8">
        <f t="shared" si="58"/>
        <v>6946.2686811589138</v>
      </c>
    </row>
    <row r="356" spans="4:14" x14ac:dyDescent="0.35">
      <c r="D356" s="13">
        <v>349</v>
      </c>
      <c r="E356" s="24">
        <f t="shared" si="56"/>
        <v>2000.0000000003004</v>
      </c>
      <c r="F356" s="24">
        <f t="shared" si="50"/>
        <v>20.000000000003006</v>
      </c>
      <c r="G356" s="24">
        <f t="shared" si="53"/>
        <v>166.66666666666666</v>
      </c>
      <c r="H356" s="24">
        <f t="shared" si="54"/>
        <v>186.66666666666967</v>
      </c>
      <c r="I356" s="24">
        <f t="shared" si="55"/>
        <v>1833.3333333336336</v>
      </c>
      <c r="J356" s="8">
        <f t="shared" si="59"/>
        <v>6946.2686811589138</v>
      </c>
      <c r="K356" s="7">
        <f t="shared" si="51"/>
        <v>69.462686811589137</v>
      </c>
      <c r="L356" s="8">
        <f t="shared" si="57"/>
        <v>547.70487134371342</v>
      </c>
      <c r="M356" s="8">
        <f t="shared" si="52"/>
        <v>617.16755815530257</v>
      </c>
      <c r="N356" s="8">
        <f t="shared" si="58"/>
        <v>6398.5638098152003</v>
      </c>
    </row>
    <row r="357" spans="4:14" x14ac:dyDescent="0.35">
      <c r="D357" s="13">
        <v>350</v>
      </c>
      <c r="E357" s="24">
        <f t="shared" si="56"/>
        <v>1833.3333333336336</v>
      </c>
      <c r="F357" s="24">
        <f t="shared" si="50"/>
        <v>18.333333333336338</v>
      </c>
      <c r="G357" s="24">
        <f t="shared" si="53"/>
        <v>166.66666666666666</v>
      </c>
      <c r="H357" s="24">
        <f t="shared" si="54"/>
        <v>185.00000000000298</v>
      </c>
      <c r="I357" s="24">
        <f t="shared" si="55"/>
        <v>1666.6666666669669</v>
      </c>
      <c r="J357" s="8">
        <f t="shared" si="59"/>
        <v>6398.5638098152003</v>
      </c>
      <c r="K357" s="7">
        <f t="shared" si="51"/>
        <v>63.985638098152002</v>
      </c>
      <c r="L357" s="8">
        <f t="shared" si="57"/>
        <v>553.18192005715059</v>
      </c>
      <c r="M357" s="8">
        <f t="shared" si="52"/>
        <v>617.16755815530257</v>
      </c>
      <c r="N357" s="8">
        <f t="shared" si="58"/>
        <v>5845.3818897580495</v>
      </c>
    </row>
    <row r="358" spans="4:14" x14ac:dyDescent="0.35">
      <c r="D358" s="13">
        <v>351</v>
      </c>
      <c r="E358" s="24">
        <f t="shared" si="56"/>
        <v>1666.6666666669669</v>
      </c>
      <c r="F358" s="24">
        <f t="shared" si="50"/>
        <v>16.66666666666967</v>
      </c>
      <c r="G358" s="24">
        <f t="shared" si="53"/>
        <v>166.66666666666666</v>
      </c>
      <c r="H358" s="24">
        <f t="shared" si="54"/>
        <v>183.33333333333633</v>
      </c>
      <c r="I358" s="24">
        <f t="shared" si="55"/>
        <v>1500.0000000003001</v>
      </c>
      <c r="J358" s="8">
        <f t="shared" si="59"/>
        <v>5845.3818897580495</v>
      </c>
      <c r="K358" s="7">
        <f t="shared" si="51"/>
        <v>58.453818897580497</v>
      </c>
      <c r="L358" s="8">
        <f t="shared" si="57"/>
        <v>558.71373925772207</v>
      </c>
      <c r="M358" s="8">
        <f t="shared" si="52"/>
        <v>617.16755815530257</v>
      </c>
      <c r="N358" s="8">
        <f t="shared" si="58"/>
        <v>5286.6681505003271</v>
      </c>
    </row>
    <row r="359" spans="4:14" x14ac:dyDescent="0.35">
      <c r="D359" s="13">
        <v>352</v>
      </c>
      <c r="E359" s="24">
        <f t="shared" si="56"/>
        <v>1500.0000000003001</v>
      </c>
      <c r="F359" s="24">
        <f t="shared" si="50"/>
        <v>15.000000000003002</v>
      </c>
      <c r="G359" s="24">
        <f t="shared" si="53"/>
        <v>166.66666666666666</v>
      </c>
      <c r="H359" s="24">
        <f t="shared" si="54"/>
        <v>181.66666666666967</v>
      </c>
      <c r="I359" s="24">
        <f t="shared" si="55"/>
        <v>1333.3333333336334</v>
      </c>
      <c r="J359" s="8">
        <f t="shared" si="59"/>
        <v>5286.6681505003271</v>
      </c>
      <c r="K359" s="7">
        <f t="shared" si="51"/>
        <v>52.866681505003271</v>
      </c>
      <c r="L359" s="8">
        <f t="shared" si="57"/>
        <v>564.3008766502993</v>
      </c>
      <c r="M359" s="8">
        <f t="shared" si="52"/>
        <v>617.16755815530257</v>
      </c>
      <c r="N359" s="8">
        <f t="shared" si="58"/>
        <v>4722.3672738500281</v>
      </c>
    </row>
    <row r="360" spans="4:14" x14ac:dyDescent="0.35">
      <c r="D360" s="13">
        <v>353</v>
      </c>
      <c r="E360" s="24">
        <f t="shared" si="56"/>
        <v>1333.3333333336334</v>
      </c>
      <c r="F360" s="24">
        <f t="shared" si="50"/>
        <v>13.333333333336334</v>
      </c>
      <c r="G360" s="24">
        <f t="shared" si="53"/>
        <v>166.66666666666666</v>
      </c>
      <c r="H360" s="24">
        <f t="shared" si="54"/>
        <v>180.00000000000298</v>
      </c>
      <c r="I360" s="24">
        <f t="shared" si="55"/>
        <v>1166.6666666669666</v>
      </c>
      <c r="J360" s="8">
        <f t="shared" si="59"/>
        <v>4722.3672738500281</v>
      </c>
      <c r="K360" s="7">
        <f t="shared" si="51"/>
        <v>47.223672738500284</v>
      </c>
      <c r="L360" s="8">
        <f t="shared" si="57"/>
        <v>569.94388541680223</v>
      </c>
      <c r="M360" s="8">
        <f t="shared" si="52"/>
        <v>617.16755815530257</v>
      </c>
      <c r="N360" s="8">
        <f t="shared" si="58"/>
        <v>4152.4233884332261</v>
      </c>
    </row>
    <row r="361" spans="4:14" x14ac:dyDescent="0.35">
      <c r="D361" s="13">
        <v>354</v>
      </c>
      <c r="E361" s="24">
        <f t="shared" si="56"/>
        <v>1166.6666666669666</v>
      </c>
      <c r="F361" s="24">
        <f t="shared" si="50"/>
        <v>11.666666666669666</v>
      </c>
      <c r="G361" s="24">
        <f t="shared" si="53"/>
        <v>166.66666666666666</v>
      </c>
      <c r="H361" s="24">
        <f t="shared" si="54"/>
        <v>178.33333333333633</v>
      </c>
      <c r="I361" s="24">
        <f t="shared" si="55"/>
        <v>1000.0000000003</v>
      </c>
      <c r="J361" s="8">
        <f t="shared" si="59"/>
        <v>4152.4233884332261</v>
      </c>
      <c r="K361" s="7">
        <f t="shared" si="51"/>
        <v>41.524233884332261</v>
      </c>
      <c r="L361" s="8">
        <f t="shared" si="57"/>
        <v>575.64332427097031</v>
      </c>
      <c r="M361" s="8">
        <f t="shared" si="52"/>
        <v>617.16755815530257</v>
      </c>
      <c r="N361" s="8">
        <f t="shared" si="58"/>
        <v>3576.7800641622557</v>
      </c>
    </row>
    <row r="362" spans="4:14" x14ac:dyDescent="0.35">
      <c r="D362" s="13">
        <v>355</v>
      </c>
      <c r="E362" s="24">
        <f t="shared" si="56"/>
        <v>1000.0000000003</v>
      </c>
      <c r="F362" s="24">
        <f t="shared" si="50"/>
        <v>10.000000000003</v>
      </c>
      <c r="G362" s="24">
        <f t="shared" si="53"/>
        <v>166.66666666666666</v>
      </c>
      <c r="H362" s="24">
        <f t="shared" si="54"/>
        <v>176.66666666666967</v>
      </c>
      <c r="I362" s="24">
        <f t="shared" si="55"/>
        <v>833.33333333363339</v>
      </c>
      <c r="J362" s="8">
        <f t="shared" si="59"/>
        <v>3576.7800641622557</v>
      </c>
      <c r="K362" s="7">
        <f t="shared" si="51"/>
        <v>35.767800641622557</v>
      </c>
      <c r="L362" s="8">
        <f t="shared" si="57"/>
        <v>581.39975751368002</v>
      </c>
      <c r="M362" s="8">
        <f t="shared" si="52"/>
        <v>617.16755815530257</v>
      </c>
      <c r="N362" s="8">
        <f t="shared" si="58"/>
        <v>2995.3803066485757</v>
      </c>
    </row>
    <row r="363" spans="4:14" x14ac:dyDescent="0.35">
      <c r="D363" s="13">
        <v>356</v>
      </c>
      <c r="E363" s="24">
        <f t="shared" si="56"/>
        <v>833.33333333363339</v>
      </c>
      <c r="F363" s="24">
        <f t="shared" si="50"/>
        <v>8.3333333333363342</v>
      </c>
      <c r="G363" s="24">
        <f t="shared" si="53"/>
        <v>166.66666666666666</v>
      </c>
      <c r="H363" s="24">
        <f t="shared" si="54"/>
        <v>175.00000000000298</v>
      </c>
      <c r="I363" s="24">
        <f t="shared" si="55"/>
        <v>666.66666666696676</v>
      </c>
      <c r="J363" s="8">
        <f t="shared" si="59"/>
        <v>2995.3803066485757</v>
      </c>
      <c r="K363" s="7">
        <f t="shared" si="51"/>
        <v>29.953803066485758</v>
      </c>
      <c r="L363" s="8">
        <f t="shared" si="57"/>
        <v>587.21375508881681</v>
      </c>
      <c r="M363" s="8">
        <f t="shared" si="52"/>
        <v>617.16755815530257</v>
      </c>
      <c r="N363" s="8">
        <f t="shared" si="58"/>
        <v>2408.1665515597588</v>
      </c>
    </row>
    <row r="364" spans="4:14" x14ac:dyDescent="0.35">
      <c r="D364" s="13">
        <v>357</v>
      </c>
      <c r="E364" s="24">
        <f t="shared" si="56"/>
        <v>666.66666666696676</v>
      </c>
      <c r="F364" s="24">
        <f t="shared" si="50"/>
        <v>6.6666666666696681</v>
      </c>
      <c r="G364" s="24">
        <f t="shared" si="53"/>
        <v>166.66666666666666</v>
      </c>
      <c r="H364" s="24">
        <f t="shared" si="54"/>
        <v>173.33333333333633</v>
      </c>
      <c r="I364" s="24">
        <f t="shared" si="55"/>
        <v>500.00000000030013</v>
      </c>
      <c r="J364" s="8">
        <f t="shared" si="59"/>
        <v>2408.1665515597588</v>
      </c>
      <c r="K364" s="7">
        <f t="shared" si="51"/>
        <v>24.081665515597589</v>
      </c>
      <c r="L364" s="8">
        <f t="shared" si="57"/>
        <v>593.08589263970498</v>
      </c>
      <c r="M364" s="8">
        <f t="shared" si="52"/>
        <v>617.16755815530257</v>
      </c>
      <c r="N364" s="8">
        <f t="shared" si="58"/>
        <v>1815.0806589200538</v>
      </c>
    </row>
    <row r="365" spans="4:14" x14ac:dyDescent="0.35">
      <c r="D365" s="13">
        <v>358</v>
      </c>
      <c r="E365" s="24">
        <f t="shared" si="56"/>
        <v>500.00000000030013</v>
      </c>
      <c r="F365" s="24">
        <f t="shared" si="50"/>
        <v>5.0000000000030012</v>
      </c>
      <c r="G365" s="24">
        <f t="shared" si="53"/>
        <v>166.66666666666666</v>
      </c>
      <c r="H365" s="24">
        <f t="shared" si="54"/>
        <v>171.66666666666967</v>
      </c>
      <c r="I365" s="24">
        <f t="shared" si="55"/>
        <v>333.3333333336335</v>
      </c>
      <c r="J365" s="8">
        <f t="shared" si="59"/>
        <v>1815.0806589200538</v>
      </c>
      <c r="K365" s="7">
        <f t="shared" si="51"/>
        <v>18.150806589200538</v>
      </c>
      <c r="L365" s="8">
        <f t="shared" si="57"/>
        <v>599.01675156610202</v>
      </c>
      <c r="M365" s="8">
        <f t="shared" si="52"/>
        <v>617.16755815530257</v>
      </c>
      <c r="N365" s="8">
        <f t="shared" si="58"/>
        <v>1216.0639073539519</v>
      </c>
    </row>
    <row r="366" spans="4:14" x14ac:dyDescent="0.35">
      <c r="D366" s="13">
        <v>359</v>
      </c>
      <c r="E366" s="24">
        <f t="shared" si="56"/>
        <v>333.3333333336335</v>
      </c>
      <c r="F366" s="24">
        <f t="shared" si="50"/>
        <v>3.3333333333363351</v>
      </c>
      <c r="G366" s="24">
        <f t="shared" si="53"/>
        <v>166.66666666666666</v>
      </c>
      <c r="H366" s="24">
        <f t="shared" si="54"/>
        <v>170.00000000000298</v>
      </c>
      <c r="I366" s="24">
        <f t="shared" si="55"/>
        <v>166.66666666696685</v>
      </c>
      <c r="J366" s="8">
        <f t="shared" si="59"/>
        <v>1216.0639073539519</v>
      </c>
      <c r="K366" s="7">
        <f t="shared" si="51"/>
        <v>12.160639073539519</v>
      </c>
      <c r="L366" s="8">
        <f t="shared" si="57"/>
        <v>605.00691908176304</v>
      </c>
      <c r="M366" s="8">
        <f t="shared" si="52"/>
        <v>617.16755815530257</v>
      </c>
      <c r="N366" s="8">
        <f t="shared" si="58"/>
        <v>611.05698827218885</v>
      </c>
    </row>
    <row r="367" spans="4:14" x14ac:dyDescent="0.35">
      <c r="D367" s="13">
        <v>360</v>
      </c>
      <c r="E367" s="24">
        <f t="shared" si="56"/>
        <v>166.66666666696685</v>
      </c>
      <c r="F367" s="24">
        <f t="shared" si="50"/>
        <v>1.6666666666696686</v>
      </c>
      <c r="G367" s="24">
        <f t="shared" si="53"/>
        <v>166.66666666666666</v>
      </c>
      <c r="H367" s="24">
        <f t="shared" si="54"/>
        <v>168.33333333333633</v>
      </c>
      <c r="I367" s="24">
        <f t="shared" si="55"/>
        <v>3.0019009500392713E-10</v>
      </c>
      <c r="J367" s="8">
        <f t="shared" si="59"/>
        <v>611.05698827218885</v>
      </c>
      <c r="K367" s="7">
        <f t="shared" si="51"/>
        <v>6.1105698827218884</v>
      </c>
      <c r="L367" s="8">
        <f t="shared" si="57"/>
        <v>611.05698827258072</v>
      </c>
      <c r="M367" s="8">
        <f t="shared" si="52"/>
        <v>617.16755815530257</v>
      </c>
      <c r="N367" s="8">
        <f t="shared" si="58"/>
        <v>-3.9187852962641045E-10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CHapter 3 </vt:lpstr>
      <vt:lpstr>Chapter 4</vt:lpstr>
      <vt:lpstr>annrate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2017-08-05T01:34:24Z</dcterms:created>
  <dcterms:modified xsi:type="dcterms:W3CDTF">2017-09-20T22:09:14Z</dcterms:modified>
</cp:coreProperties>
</file>