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Documents\dec17supp\"/>
    </mc:Choice>
  </mc:AlternateContent>
  <bookViews>
    <workbookView xWindow="0" yWindow="0" windowWidth="19200" windowHeight="8205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">Sheet1!$P$8</definedName>
    <definedName name="B">Sheet1!$P$9</definedName>
    <definedName name="Buy_balls_and_trophies">Sheet1!$M$12</definedName>
    <definedName name="C_">Sheet1!$P$10</definedName>
    <definedName name="Catering">Sheet1!$M$13</definedName>
    <definedName name="Contact_seeded_players">Sheet1!$M$7</definedName>
    <definedName name="D">Sheet1!$P$11</definedName>
    <definedName name="E">Sheet1!$P$12</definedName>
    <definedName name="F">Sheet1!$P$13</definedName>
    <definedName name="G">Sheet1!$P$14</definedName>
    <definedName name="H">Sheet1!$P$15</definedName>
    <definedName name="I">Sheet1!$P$16</definedName>
    <definedName name="J">Sheet1!$P$17</definedName>
    <definedName name="Locate_Officials">Sheet1!$M$9</definedName>
    <definedName name="Negotiate_for_location">Sheet1!$M$6</definedName>
    <definedName name="Pal_Workbook_GUID" hidden="1">"E3MP4WUHBKSNWSUR1U2VD76J"</definedName>
    <definedName name="Plan_promotion">Sheet1!$M$8</definedName>
    <definedName name="Prepare_Location">Sheet1!$M$14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un_tournament">Sheet1!$M$15</definedName>
    <definedName name="Send_RSVPs">Sheet1!$M$10</definedName>
    <definedName name="Sign_player_contracts">Sheet1!$M$11</definedName>
  </definedNames>
  <calcPr calcId="162913"/>
</workbook>
</file>

<file path=xl/calcChain.xml><?xml version="1.0" encoding="utf-8"?>
<calcChain xmlns="http://schemas.openxmlformats.org/spreadsheetml/2006/main">
  <c r="J20" i="1" l="1"/>
  <c r="J19" i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6" i="1"/>
  <c r="M6" i="1" s="1"/>
  <c r="P9" i="1" l="1"/>
  <c r="P8" i="1"/>
  <c r="P10" i="1" s="1"/>
  <c r="Q17" i="1"/>
  <c r="Q9" i="1"/>
  <c r="Q11" i="1"/>
  <c r="Q14" i="1"/>
  <c r="Q16" i="1"/>
  <c r="Q8" i="1"/>
  <c r="Q10" i="1"/>
  <c r="B2" i="1"/>
  <c r="Q15" i="1"/>
  <c r="Q12" i="1"/>
  <c r="Q13" i="1"/>
  <c r="P13" i="1" l="1"/>
  <c r="P12" i="1"/>
  <c r="P11" i="1"/>
  <c r="P14" i="1" s="1"/>
  <c r="P15" i="1" l="1"/>
  <c r="P16" i="1"/>
  <c r="P17" i="1" l="1"/>
</calcChain>
</file>

<file path=xl/sharedStrings.xml><?xml version="1.0" encoding="utf-8"?>
<sst xmlns="http://schemas.openxmlformats.org/spreadsheetml/2006/main" count="63" uniqueCount="39">
  <si>
    <t>Activity</t>
  </si>
  <si>
    <t>Negotiate for location</t>
  </si>
  <si>
    <t>A</t>
  </si>
  <si>
    <t>B</t>
  </si>
  <si>
    <t>Contact seeded players</t>
  </si>
  <si>
    <t>Plan promotion</t>
  </si>
  <si>
    <t>Locate Officials</t>
  </si>
  <si>
    <t>Send RSVPs</t>
  </si>
  <si>
    <t>Sign player contracts</t>
  </si>
  <si>
    <t>Buy balls and trophies</t>
  </si>
  <si>
    <t>Catering</t>
  </si>
  <si>
    <t>Prepare Location</t>
  </si>
  <si>
    <t>Run tournament</t>
  </si>
  <si>
    <t>C</t>
  </si>
  <si>
    <t>D</t>
  </si>
  <si>
    <t>E</t>
  </si>
  <si>
    <t>F</t>
  </si>
  <si>
    <t>G</t>
  </si>
  <si>
    <t>H</t>
  </si>
  <si>
    <t>I</t>
  </si>
  <si>
    <t>J</t>
  </si>
  <si>
    <t>Predecessors</t>
  </si>
  <si>
    <t>B C</t>
  </si>
  <si>
    <t>E F</t>
  </si>
  <si>
    <t>E G</t>
  </si>
  <si>
    <t>H I</t>
  </si>
  <si>
    <t>Min</t>
  </si>
  <si>
    <t>Max</t>
  </si>
  <si>
    <t>Duration</t>
  </si>
  <si>
    <t xml:space="preserve">Time </t>
  </si>
  <si>
    <t>simtable</t>
  </si>
  <si>
    <t>Mean</t>
  </si>
  <si>
    <t>Sigma</t>
  </si>
  <si>
    <t>alpha</t>
  </si>
  <si>
    <t>beta</t>
  </si>
  <si>
    <t>rand</t>
  </si>
  <si>
    <t>b</t>
  </si>
  <si>
    <t>mean</t>
  </si>
  <si>
    <t>chance&lt;=20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</si>
</sst>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257175</xdr:colOff>
      <xdr:row>1</xdr:row>
      <xdr:rowOff>95250</xdr:rowOff>
    </xdr:from>
    <xdr:to>
      <xdr:col>16</xdr:col>
      <xdr:colOff>104775</xdr:colOff>
      <xdr:row>2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20025" y="285750"/>
          <a:ext cx="4572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A</a:t>
          </a:r>
        </a:p>
        <a:p>
          <a:pPr algn="l"/>
          <a:endParaRPr lang="en-US" sz="1100"/>
        </a:p>
      </xdr:txBody>
    </xdr:sp>
    <xdr:clientData/>
  </xdr:twoCellAnchor>
  <xdr:twoCellAnchor>
    <xdr:from>
      <xdr:col>15</xdr:col>
      <xdr:colOff>219075</xdr:colOff>
      <xdr:row>3</xdr:row>
      <xdr:rowOff>161925</xdr:rowOff>
    </xdr:from>
    <xdr:to>
      <xdr:col>16</xdr:col>
      <xdr:colOff>66675</xdr:colOff>
      <xdr:row>5</xdr:row>
      <xdr:rowOff>47625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781925" y="733425"/>
          <a:ext cx="4572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B</a:t>
          </a:r>
        </a:p>
        <a:p>
          <a:pPr algn="l"/>
          <a:endParaRPr lang="en-US" sz="1100" b="1"/>
        </a:p>
      </xdr:txBody>
    </xdr:sp>
    <xdr:clientData/>
  </xdr:twoCellAnchor>
  <xdr:twoCellAnchor>
    <xdr:from>
      <xdr:col>16</xdr:col>
      <xdr:colOff>161925</xdr:colOff>
      <xdr:row>1</xdr:row>
      <xdr:rowOff>154306</xdr:rowOff>
    </xdr:from>
    <xdr:to>
      <xdr:col>17</xdr:col>
      <xdr:colOff>276225</xdr:colOff>
      <xdr:row>2</xdr:row>
      <xdr:rowOff>9525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334375" y="344806"/>
          <a:ext cx="723900" cy="45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285750</xdr:colOff>
      <xdr:row>1</xdr:row>
      <xdr:rowOff>59056</xdr:rowOff>
    </xdr:from>
    <xdr:to>
      <xdr:col>18</xdr:col>
      <xdr:colOff>133350</xdr:colOff>
      <xdr:row>2</xdr:row>
      <xdr:rowOff>135256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067800" y="249556"/>
          <a:ext cx="4572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</a:t>
          </a:r>
        </a:p>
        <a:p>
          <a:pPr algn="l"/>
          <a:endParaRPr lang="en-US" sz="1100"/>
        </a:p>
      </xdr:txBody>
    </xdr:sp>
    <xdr:clientData/>
  </xdr:twoCellAnchor>
  <xdr:twoCellAnchor>
    <xdr:from>
      <xdr:col>18</xdr:col>
      <xdr:colOff>133350</xdr:colOff>
      <xdr:row>2</xdr:row>
      <xdr:rowOff>1906</xdr:rowOff>
    </xdr:from>
    <xdr:to>
      <xdr:col>19</xdr:col>
      <xdr:colOff>219075</xdr:colOff>
      <xdr:row>2</xdr:row>
      <xdr:rowOff>38100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stCxn id="7" idx="3"/>
        </xdr:cNvCxnSpPr>
      </xdr:nvCxnSpPr>
      <xdr:spPr>
        <a:xfrm>
          <a:off x="9525000" y="382906"/>
          <a:ext cx="695325" cy="3619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152400</xdr:colOff>
      <xdr:row>2</xdr:row>
      <xdr:rowOff>133350</xdr:rowOff>
    </xdr:from>
    <xdr:to>
      <xdr:col>19</xdr:col>
      <xdr:colOff>152400</xdr:colOff>
      <xdr:row>4</xdr:row>
      <xdr:rowOff>57150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9544050" y="514350"/>
          <a:ext cx="609600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209550</xdr:colOff>
      <xdr:row>1</xdr:row>
      <xdr:rowOff>106681</xdr:rowOff>
    </xdr:from>
    <xdr:to>
      <xdr:col>19</xdr:col>
      <xdr:colOff>666750</xdr:colOff>
      <xdr:row>2</xdr:row>
      <xdr:rowOff>182881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210800" y="297181"/>
          <a:ext cx="4572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</a:t>
          </a:r>
        </a:p>
        <a:p>
          <a:pPr algn="l"/>
          <a:endParaRPr lang="en-US" sz="1100"/>
        </a:p>
      </xdr:txBody>
    </xdr:sp>
    <xdr:clientData/>
  </xdr:twoCellAnchor>
  <xdr:twoCellAnchor>
    <xdr:from>
      <xdr:col>19</xdr:col>
      <xdr:colOff>66675</xdr:colOff>
      <xdr:row>3</xdr:row>
      <xdr:rowOff>142875</xdr:rowOff>
    </xdr:from>
    <xdr:to>
      <xdr:col>19</xdr:col>
      <xdr:colOff>523875</xdr:colOff>
      <xdr:row>5</xdr:row>
      <xdr:rowOff>28575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067925" y="714375"/>
          <a:ext cx="4572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</a:t>
          </a:r>
        </a:p>
        <a:p>
          <a:pPr algn="l"/>
          <a:endParaRPr lang="en-US" sz="1100"/>
        </a:p>
      </xdr:txBody>
    </xdr:sp>
    <xdr:clientData/>
  </xdr:twoCellAnchor>
  <xdr:twoCellAnchor>
    <xdr:from>
      <xdr:col>16</xdr:col>
      <xdr:colOff>85725</xdr:colOff>
      <xdr:row>5</xdr:row>
      <xdr:rowOff>47625</xdr:rowOff>
    </xdr:from>
    <xdr:to>
      <xdr:col>19</xdr:col>
      <xdr:colOff>295275</xdr:colOff>
      <xdr:row>5</xdr:row>
      <xdr:rowOff>400050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8258175" y="1000125"/>
          <a:ext cx="2038350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514350</xdr:colOff>
      <xdr:row>2</xdr:row>
      <xdr:rowOff>135256</xdr:rowOff>
    </xdr:from>
    <xdr:to>
      <xdr:col>19</xdr:col>
      <xdr:colOff>295275</xdr:colOff>
      <xdr:row>5</xdr:row>
      <xdr:rowOff>428625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stCxn id="7" idx="2"/>
        </xdr:cNvCxnSpPr>
      </xdr:nvCxnSpPr>
      <xdr:spPr>
        <a:xfrm>
          <a:off x="9296400" y="516256"/>
          <a:ext cx="1000125" cy="86486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304800</xdr:colOff>
      <xdr:row>5</xdr:row>
      <xdr:rowOff>259080</xdr:rowOff>
    </xdr:from>
    <xdr:to>
      <xdr:col>19</xdr:col>
      <xdr:colOff>762000</xdr:colOff>
      <xdr:row>6</xdr:row>
      <xdr:rowOff>412749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0464800" y="1179830"/>
          <a:ext cx="457200" cy="52196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F</a:t>
          </a:r>
        </a:p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19</xdr:col>
      <xdr:colOff>666750</xdr:colOff>
      <xdr:row>2</xdr:row>
      <xdr:rowOff>49531</xdr:rowOff>
    </xdr:from>
    <xdr:to>
      <xdr:col>20</xdr:col>
      <xdr:colOff>304800</xdr:colOff>
      <xdr:row>2</xdr:row>
      <xdr:rowOff>114300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stCxn id="12" idx="3"/>
        </xdr:cNvCxnSpPr>
      </xdr:nvCxnSpPr>
      <xdr:spPr>
        <a:xfrm>
          <a:off x="10668000" y="430531"/>
          <a:ext cx="695325" cy="6476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276225</xdr:colOff>
      <xdr:row>2</xdr:row>
      <xdr:rowOff>9525</xdr:rowOff>
    </xdr:from>
    <xdr:to>
      <xdr:col>21</xdr:col>
      <xdr:colOff>123825</xdr:colOff>
      <xdr:row>3</xdr:row>
      <xdr:rowOff>85725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334750" y="390525"/>
          <a:ext cx="4572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</a:t>
          </a:r>
        </a:p>
        <a:p>
          <a:pPr algn="l"/>
          <a:endParaRPr lang="en-US" sz="1100"/>
        </a:p>
      </xdr:txBody>
    </xdr:sp>
    <xdr:clientData/>
  </xdr:twoCellAnchor>
  <xdr:twoCellAnchor>
    <xdr:from>
      <xdr:col>19</xdr:col>
      <xdr:colOff>523875</xdr:colOff>
      <xdr:row>4</xdr:row>
      <xdr:rowOff>85725</xdr:rowOff>
    </xdr:from>
    <xdr:to>
      <xdr:col>20</xdr:col>
      <xdr:colOff>371475</xdr:colOff>
      <xdr:row>5</xdr:row>
      <xdr:rowOff>142875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stCxn id="13" idx="3"/>
        </xdr:cNvCxnSpPr>
      </xdr:nvCxnSpPr>
      <xdr:spPr>
        <a:xfrm>
          <a:off x="10525125" y="847725"/>
          <a:ext cx="904875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762000</xdr:colOff>
      <xdr:row>5</xdr:row>
      <xdr:rowOff>161925</xdr:rowOff>
    </xdr:from>
    <xdr:to>
      <xdr:col>20</xdr:col>
      <xdr:colOff>323850</xdr:colOff>
      <xdr:row>6</xdr:row>
      <xdr:rowOff>151765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stCxn id="19" idx="3"/>
        </xdr:cNvCxnSpPr>
      </xdr:nvCxnSpPr>
      <xdr:spPr>
        <a:xfrm flipV="1">
          <a:off x="10922000" y="1082675"/>
          <a:ext cx="666750" cy="3581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304800</xdr:colOff>
      <xdr:row>5</xdr:row>
      <xdr:rowOff>9525</xdr:rowOff>
    </xdr:from>
    <xdr:to>
      <xdr:col>21</xdr:col>
      <xdr:colOff>152400</xdr:colOff>
      <xdr:row>5</xdr:row>
      <xdr:rowOff>276225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363325" y="962025"/>
          <a:ext cx="4572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H</a:t>
          </a:r>
        </a:p>
        <a:p>
          <a:pPr algn="l"/>
          <a:endParaRPr lang="en-US" sz="1100"/>
        </a:p>
      </xdr:txBody>
    </xdr:sp>
    <xdr:clientData/>
  </xdr:twoCellAnchor>
  <xdr:twoCellAnchor>
    <xdr:from>
      <xdr:col>19</xdr:col>
      <xdr:colOff>533400</xdr:colOff>
      <xdr:row>3</xdr:row>
      <xdr:rowOff>123825</xdr:rowOff>
    </xdr:from>
    <xdr:to>
      <xdr:col>21</xdr:col>
      <xdr:colOff>542925</xdr:colOff>
      <xdr:row>3</xdr:row>
      <xdr:rowOff>161925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10534650" y="695325"/>
          <a:ext cx="1676400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123825</xdr:colOff>
      <xdr:row>2</xdr:row>
      <xdr:rowOff>142875</xdr:rowOff>
    </xdr:from>
    <xdr:to>
      <xdr:col>21</xdr:col>
      <xdr:colOff>590550</xdr:colOff>
      <xdr:row>3</xdr:row>
      <xdr:rowOff>123825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stCxn id="23" idx="3"/>
        </xdr:cNvCxnSpPr>
      </xdr:nvCxnSpPr>
      <xdr:spPr>
        <a:xfrm>
          <a:off x="11791950" y="523875"/>
          <a:ext cx="46672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561975</xdr:colOff>
      <xdr:row>2</xdr:row>
      <xdr:rowOff>180975</xdr:rowOff>
    </xdr:from>
    <xdr:to>
      <xdr:col>22</xdr:col>
      <xdr:colOff>409575</xdr:colOff>
      <xdr:row>4</xdr:row>
      <xdr:rowOff>66675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2230100" y="561975"/>
          <a:ext cx="4572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</a:t>
          </a:r>
        </a:p>
        <a:p>
          <a:pPr algn="l"/>
          <a:endParaRPr lang="en-US" sz="1100"/>
        </a:p>
      </xdr:txBody>
    </xdr:sp>
    <xdr:clientData/>
  </xdr:twoCellAnchor>
  <xdr:twoCellAnchor>
    <xdr:from>
      <xdr:col>21</xdr:col>
      <xdr:colOff>228600</xdr:colOff>
      <xdr:row>4</xdr:row>
      <xdr:rowOff>47625</xdr:rowOff>
    </xdr:from>
    <xdr:to>
      <xdr:col>23</xdr:col>
      <xdr:colOff>438150</xdr:colOff>
      <xdr:row>5</xdr:row>
      <xdr:rowOff>257175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V="1">
          <a:off x="11896725" y="809625"/>
          <a:ext cx="1428750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485775</xdr:colOff>
      <xdr:row>3</xdr:row>
      <xdr:rowOff>47625</xdr:rowOff>
    </xdr:from>
    <xdr:to>
      <xdr:col>23</xdr:col>
      <xdr:colOff>457200</xdr:colOff>
      <xdr:row>4</xdr:row>
      <xdr:rowOff>85725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12763500" y="619125"/>
          <a:ext cx="581025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428625</xdr:colOff>
      <xdr:row>3</xdr:row>
      <xdr:rowOff>114299</xdr:rowOff>
    </xdr:from>
    <xdr:to>
      <xdr:col>24</xdr:col>
      <xdr:colOff>276225</xdr:colOff>
      <xdr:row>4</xdr:row>
      <xdr:rowOff>142874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3315950" y="685799"/>
          <a:ext cx="457200" cy="219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J</a:t>
          </a:r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topLeftCell="C3" workbookViewId="0">
      <selection activeCell="E20" sqref="E20:F1020"/>
    </sheetView>
  </sheetViews>
  <sheetFormatPr defaultRowHeight="15" x14ac:dyDescent="0.25"/>
  <cols>
    <col min="1" max="3" width="9.140625" style="1"/>
    <col min="4" max="4" width="11.5703125" style="1" customWidth="1"/>
    <col min="5" max="5" width="14.42578125" style="1" customWidth="1"/>
    <col min="6" max="8" width="9.140625" style="1"/>
    <col min="9" max="9" width="13.140625" style="1" customWidth="1"/>
    <col min="10" max="13" width="9.140625" style="1"/>
    <col min="14" max="14" width="11.7109375" style="1" customWidth="1"/>
    <col min="15" max="19" width="9.140625" style="1"/>
    <col min="20" max="20" width="15.85546875" style="1" customWidth="1"/>
    <col min="21" max="16384" width="9.140625" style="1"/>
  </cols>
  <sheetData>
    <row r="1" spans="2:17" x14ac:dyDescent="0.25">
      <c r="B1" s="1" t="s">
        <v>30</v>
      </c>
    </row>
    <row r="2" spans="2:17" x14ac:dyDescent="0.25">
      <c r="B2" s="1" t="e">
        <f ca="1">_xll.RiskSimtable(B6:B16)</f>
        <v>#NAME?</v>
      </c>
    </row>
    <row r="5" spans="2:17" x14ac:dyDescent="0.25">
      <c r="D5" s="1" t="s">
        <v>0</v>
      </c>
      <c r="E5" s="1" t="s">
        <v>21</v>
      </c>
      <c r="F5" s="1" t="s">
        <v>26</v>
      </c>
      <c r="G5" s="1" t="s">
        <v>27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28</v>
      </c>
    </row>
    <row r="6" spans="2:17" ht="30" x14ac:dyDescent="0.25">
      <c r="B6" s="1">
        <v>1</v>
      </c>
      <c r="C6" s="1" t="s">
        <v>2</v>
      </c>
      <c r="D6" s="2" t="s">
        <v>1</v>
      </c>
      <c r="F6" s="1">
        <v>1</v>
      </c>
      <c r="G6" s="1">
        <v>4</v>
      </c>
      <c r="H6" s="1">
        <v>2</v>
      </c>
      <c r="I6" s="1">
        <v>1</v>
      </c>
      <c r="J6" s="1">
        <v>0.33300000000000002</v>
      </c>
      <c r="K6" s="1">
        <v>0.66700000000000004</v>
      </c>
      <c r="L6" s="1">
        <f ca="1">RAND()</f>
        <v>0.78653751614085143</v>
      </c>
      <c r="M6" s="1">
        <f ca="1">_xlfn.BETA.INV(L6,J6,K6,F6,G6)</f>
        <v>3.038227792837322</v>
      </c>
      <c r="N6" s="2" t="s">
        <v>1</v>
      </c>
    </row>
    <row r="7" spans="2:17" ht="45" x14ac:dyDescent="0.25">
      <c r="B7" s="1">
        <v>2</v>
      </c>
      <c r="C7" s="1" t="s">
        <v>3</v>
      </c>
      <c r="D7" s="2" t="s">
        <v>4</v>
      </c>
      <c r="F7" s="1">
        <v>5</v>
      </c>
      <c r="G7" s="1">
        <v>12</v>
      </c>
      <c r="H7" s="1">
        <v>8</v>
      </c>
      <c r="I7" s="1">
        <v>3</v>
      </c>
      <c r="J7" s="1">
        <v>0.14199999999999999</v>
      </c>
      <c r="K7" s="1">
        <v>0.19</v>
      </c>
      <c r="L7" s="1">
        <f t="shared" ref="L7:L15" ca="1" si="0">RAND()</f>
        <v>0.2925469097301473</v>
      </c>
      <c r="M7" s="1">
        <f t="shared" ref="M7:M15" ca="1" si="1">_xlfn.BETA.INV(L7,J7,K7,F7,G7)</f>
        <v>5.0479879096610079</v>
      </c>
      <c r="N7" s="2" t="s">
        <v>4</v>
      </c>
      <c r="O7" s="1" t="s">
        <v>29</v>
      </c>
    </row>
    <row r="8" spans="2:17" ht="30" x14ac:dyDescent="0.25">
      <c r="B8" s="1">
        <v>3</v>
      </c>
      <c r="C8" s="1" t="s">
        <v>13</v>
      </c>
      <c r="D8" s="2" t="s">
        <v>5</v>
      </c>
      <c r="E8" s="1" t="s">
        <v>2</v>
      </c>
      <c r="F8" s="1">
        <v>2</v>
      </c>
      <c r="G8" s="1">
        <v>6</v>
      </c>
      <c r="H8" s="1">
        <v>4</v>
      </c>
      <c r="I8" s="1">
        <v>1</v>
      </c>
      <c r="J8" s="1">
        <v>1.5</v>
      </c>
      <c r="K8" s="1">
        <v>1.5</v>
      </c>
      <c r="L8" s="1">
        <f t="shared" ca="1" si="0"/>
        <v>0.50129286983881971</v>
      </c>
      <c r="M8" s="1">
        <f t="shared" ca="1" si="1"/>
        <v>4.0040616731796099</v>
      </c>
      <c r="N8" s="2" t="s">
        <v>5</v>
      </c>
      <c r="O8" s="1" t="s">
        <v>2</v>
      </c>
      <c r="P8" s="1">
        <f ca="1">Negotiate_for_location</f>
        <v>3.038227792837322</v>
      </c>
      <c r="Q8" s="1" t="str">
        <f ca="1">_xlfn.FORMULATEXT(A)</f>
        <v>=Negotiate_for_location</v>
      </c>
    </row>
    <row r="9" spans="2:17" ht="30" x14ac:dyDescent="0.25">
      <c r="B9" s="1">
        <v>4</v>
      </c>
      <c r="C9" s="1" t="s">
        <v>14</v>
      </c>
      <c r="D9" s="2" t="s">
        <v>6</v>
      </c>
      <c r="E9" s="1" t="s">
        <v>13</v>
      </c>
      <c r="F9" s="1">
        <v>1</v>
      </c>
      <c r="G9" s="1">
        <v>5</v>
      </c>
      <c r="H9" s="1">
        <v>3</v>
      </c>
      <c r="I9" s="1">
        <v>1</v>
      </c>
      <c r="J9" s="1">
        <v>1.5</v>
      </c>
      <c r="K9" s="1">
        <v>1.5</v>
      </c>
      <c r="L9" s="1">
        <f t="shared" ca="1" si="0"/>
        <v>0.29170564815378597</v>
      </c>
      <c r="M9" s="1">
        <f t="shared" ca="1" si="1"/>
        <v>2.3330475673191104</v>
      </c>
      <c r="N9" s="2" t="s">
        <v>6</v>
      </c>
      <c r="O9" s="1" t="s">
        <v>3</v>
      </c>
      <c r="P9" s="1">
        <f ca="1">Contact_seeded_players</f>
        <v>5.0479879096610079</v>
      </c>
      <c r="Q9" s="1" t="str">
        <f ca="1">_xlfn.FORMULATEXT(B)</f>
        <v>=Contact_seeded_players</v>
      </c>
    </row>
    <row r="10" spans="2:17" x14ac:dyDescent="0.25">
      <c r="B10" s="1">
        <v>5</v>
      </c>
      <c r="C10" s="1" t="s">
        <v>15</v>
      </c>
      <c r="D10" s="2" t="s">
        <v>7</v>
      </c>
      <c r="E10" s="1" t="s">
        <v>13</v>
      </c>
      <c r="F10" s="1">
        <v>6</v>
      </c>
      <c r="G10" s="1">
        <v>12</v>
      </c>
      <c r="H10" s="1">
        <v>8</v>
      </c>
      <c r="I10" s="1">
        <v>2</v>
      </c>
      <c r="J10" s="1">
        <v>0.33300000000000002</v>
      </c>
      <c r="K10" s="1">
        <v>0.66700000000000004</v>
      </c>
      <c r="L10" s="1">
        <f t="shared" ca="1" si="0"/>
        <v>0.37042069461737748</v>
      </c>
      <c r="M10" s="1">
        <f t="shared" ca="1" si="1"/>
        <v>6.525260275158665</v>
      </c>
      <c r="N10" s="2" t="s">
        <v>7</v>
      </c>
      <c r="O10" s="1" t="s">
        <v>13</v>
      </c>
      <c r="P10" s="1">
        <f ca="1">A+Plan_promotion</f>
        <v>7.042289466016932</v>
      </c>
      <c r="Q10" s="1" t="str">
        <f ca="1">_xlfn.FORMULATEXT(C_)</f>
        <v>=A+Plan_promotion</v>
      </c>
    </row>
    <row r="11" spans="2:17" ht="30" x14ac:dyDescent="0.25">
      <c r="B11" s="1">
        <v>6</v>
      </c>
      <c r="C11" s="1" t="s">
        <v>16</v>
      </c>
      <c r="D11" s="2" t="s">
        <v>8</v>
      </c>
      <c r="E11" s="1" t="s">
        <v>22</v>
      </c>
      <c r="F11" s="1">
        <v>2</v>
      </c>
      <c r="G11" s="1">
        <v>7</v>
      </c>
      <c r="H11" s="1">
        <v>5</v>
      </c>
      <c r="I11" s="1">
        <v>1</v>
      </c>
      <c r="J11" s="1">
        <v>3</v>
      </c>
      <c r="K11" s="1">
        <v>2</v>
      </c>
      <c r="L11" s="1">
        <f t="shared" ca="1" si="0"/>
        <v>6.01053204872668E-2</v>
      </c>
      <c r="M11" s="1">
        <f t="shared" ca="1" si="1"/>
        <v>3.3287167006880996</v>
      </c>
      <c r="N11" s="2" t="s">
        <v>8</v>
      </c>
      <c r="O11" s="1" t="s">
        <v>14</v>
      </c>
      <c r="P11" s="1">
        <f ca="1">C_+Locate_Officials</f>
        <v>9.3753370333360415</v>
      </c>
      <c r="Q11" s="1" t="str">
        <f ca="1">_xlfn.FORMULATEXT(D)</f>
        <v>=C_+Locate_Officials</v>
      </c>
    </row>
    <row r="12" spans="2:17" ht="45" x14ac:dyDescent="0.25">
      <c r="B12" s="1">
        <v>7</v>
      </c>
      <c r="C12" s="1" t="s">
        <v>17</v>
      </c>
      <c r="D12" s="2" t="s">
        <v>9</v>
      </c>
      <c r="E12" s="1" t="s">
        <v>14</v>
      </c>
      <c r="F12" s="1">
        <v>1</v>
      </c>
      <c r="G12" s="1">
        <v>8</v>
      </c>
      <c r="H12" s="1">
        <v>4</v>
      </c>
      <c r="I12" s="1">
        <v>2</v>
      </c>
      <c r="J12" s="1">
        <v>0.86</v>
      </c>
      <c r="K12" s="1">
        <v>1.1399999999999999</v>
      </c>
      <c r="L12" s="1">
        <f t="shared" ca="1" si="0"/>
        <v>0.3437960138538424</v>
      </c>
      <c r="M12" s="1">
        <f t="shared" ca="1" si="1"/>
        <v>2.8001717228765055</v>
      </c>
      <c r="N12" s="2" t="s">
        <v>9</v>
      </c>
      <c r="O12" s="1" t="s">
        <v>15</v>
      </c>
      <c r="P12" s="1">
        <f ca="1">C_+Send_RSVPs</f>
        <v>13.567549741175597</v>
      </c>
      <c r="Q12" s="1" t="str">
        <f ca="1">_xlfn.FORMULATEXT(P12)</f>
        <v>=C_+Send_RSVPs</v>
      </c>
    </row>
    <row r="13" spans="2:17" x14ac:dyDescent="0.25">
      <c r="B13" s="1">
        <v>8</v>
      </c>
      <c r="C13" s="1" t="s">
        <v>18</v>
      </c>
      <c r="D13" s="2" t="s">
        <v>10</v>
      </c>
      <c r="E13" s="1" t="s">
        <v>23</v>
      </c>
      <c r="F13" s="1">
        <v>0.5</v>
      </c>
      <c r="G13" s="1">
        <v>3</v>
      </c>
      <c r="H13" s="1">
        <v>1</v>
      </c>
      <c r="I13" s="1">
        <v>0.5</v>
      </c>
      <c r="J13" s="1">
        <v>0.6</v>
      </c>
      <c r="K13" s="1">
        <v>2.4</v>
      </c>
      <c r="L13" s="1">
        <f t="shared" ca="1" si="0"/>
        <v>0.57996242019020094</v>
      </c>
      <c r="M13" s="1">
        <f t="shared" ca="1" si="1"/>
        <v>0.9429691075898099</v>
      </c>
      <c r="N13" s="2" t="s">
        <v>10</v>
      </c>
      <c r="O13" s="1" t="s">
        <v>16</v>
      </c>
      <c r="P13" s="1">
        <f ca="1">MAX(B,C_)+Sign_player_contracts</f>
        <v>10.371006166705032</v>
      </c>
      <c r="Q13" s="1" t="str">
        <f ca="1">_xlfn.FORMULATEXT(F)</f>
        <v>=MAX(B,C_)+Sign_player_contracts</v>
      </c>
    </row>
    <row r="14" spans="2:17" ht="30" x14ac:dyDescent="0.25">
      <c r="B14" s="1">
        <v>9</v>
      </c>
      <c r="C14" s="1" t="s">
        <v>19</v>
      </c>
      <c r="D14" s="2" t="s">
        <v>11</v>
      </c>
      <c r="E14" s="1" t="s">
        <v>24</v>
      </c>
      <c r="F14" s="1">
        <v>2</v>
      </c>
      <c r="G14" s="1">
        <v>5</v>
      </c>
      <c r="H14" s="1">
        <v>3</v>
      </c>
      <c r="I14" s="1">
        <v>0.5</v>
      </c>
      <c r="J14" s="1">
        <v>2.33</v>
      </c>
      <c r="K14" s="1">
        <v>4.67</v>
      </c>
      <c r="L14" s="1">
        <f t="shared" ca="1" si="0"/>
        <v>0.54324709625820666</v>
      </c>
      <c r="M14" s="1">
        <f t="shared" ca="1" si="1"/>
        <v>3.0083664075787766</v>
      </c>
      <c r="N14" s="2" t="s">
        <v>11</v>
      </c>
      <c r="O14" s="1" t="s">
        <v>17</v>
      </c>
      <c r="P14" s="1">
        <f ca="1">D+Buy_balls_and_trophies</f>
        <v>12.175508756212547</v>
      </c>
      <c r="Q14" s="1" t="str">
        <f ca="1">_xlfn.FORMULATEXT(G)</f>
        <v>=D+Buy_balls_and_trophies</v>
      </c>
    </row>
    <row r="15" spans="2:17" ht="30" x14ac:dyDescent="0.25">
      <c r="B15" s="1">
        <v>10</v>
      </c>
      <c r="C15" s="1" t="s">
        <v>20</v>
      </c>
      <c r="D15" s="2" t="s">
        <v>12</v>
      </c>
      <c r="E15" s="1" t="s">
        <v>25</v>
      </c>
      <c r="F15" s="1">
        <v>2</v>
      </c>
      <c r="G15" s="1">
        <v>7</v>
      </c>
      <c r="H15" s="1">
        <v>4</v>
      </c>
      <c r="I15" s="1">
        <v>1</v>
      </c>
      <c r="J15" s="1">
        <v>2</v>
      </c>
      <c r="K15" s="1">
        <v>3</v>
      </c>
      <c r="L15" s="1">
        <f t="shared" ca="1" si="0"/>
        <v>0.84935011770154534</v>
      </c>
      <c r="M15" s="1">
        <f t="shared" ca="1" si="1"/>
        <v>5.1295657497279015</v>
      </c>
      <c r="N15" s="2" t="s">
        <v>12</v>
      </c>
      <c r="O15" s="1" t="s">
        <v>18</v>
      </c>
      <c r="P15" s="1">
        <f ca="1">MAX(E,F)+Catering</f>
        <v>14.510518848765408</v>
      </c>
      <c r="Q15" s="1" t="str">
        <f ca="1">_xlfn.FORMULATEXT(P15)</f>
        <v>=MAX(E,F)+Catering</v>
      </c>
    </row>
    <row r="16" spans="2:17" x14ac:dyDescent="0.25">
      <c r="D16" s="2"/>
      <c r="O16" s="1" t="s">
        <v>19</v>
      </c>
      <c r="P16" s="1">
        <f ca="1">MAX(E,G)+Prepare_Location</f>
        <v>16.575916148754374</v>
      </c>
      <c r="Q16" s="1" t="str">
        <f ca="1">_xlfn.FORMULATEXT(P16)</f>
        <v>=MAX(E,G)+Prepare_Location</v>
      </c>
    </row>
    <row r="17" spans="1:17" x14ac:dyDescent="0.25">
      <c r="A17" s="1" t="s">
        <v>36</v>
      </c>
      <c r="O17" s="1" t="s">
        <v>20</v>
      </c>
      <c r="P17" s="3">
        <f ca="1">MAX(H,I)+Run_tournament</f>
        <v>21.705481898482276</v>
      </c>
      <c r="Q17" s="1" t="str">
        <f ca="1">_xlfn.FORMULATEXT(P17)</f>
        <v>=MAX(H,I)+Run_tournament</v>
      </c>
    </row>
    <row r="19" spans="1:17" x14ac:dyDescent="0.25">
      <c r="I19" s="1" t="s">
        <v>37</v>
      </c>
      <c r="J19" s="1" t="e">
        <f>AVERAGE(F21:F1020)</f>
        <v>#DIV/0!</v>
      </c>
    </row>
    <row r="20" spans="1:17" x14ac:dyDescent="0.25">
      <c r="I20" s="1" t="s">
        <v>38</v>
      </c>
      <c r="J20" s="1">
        <f>COUNTIF(F21:F1020,"&lt;=20")/1000</f>
        <v>0</v>
      </c>
    </row>
  </sheetData>
  <printOptions headings="1" gridLines="1"/>
  <pageMargins left="0.7" right="0.7" top="0.75" bottom="0.75" header="0.3" footer="0.3"/>
  <pageSetup scale="44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Sheet1</vt:lpstr>
      <vt:lpstr>Sheet2</vt:lpstr>
      <vt:lpstr>Sheet3</vt:lpstr>
      <vt:lpstr>A</vt:lpstr>
      <vt:lpstr>B</vt:lpstr>
      <vt:lpstr>Buy_balls_and_trophies</vt:lpstr>
      <vt:lpstr>C_</vt:lpstr>
      <vt:lpstr>Catering</vt:lpstr>
      <vt:lpstr>Contact_seeded_players</vt:lpstr>
      <vt:lpstr>D</vt:lpstr>
      <vt:lpstr>E</vt:lpstr>
      <vt:lpstr>F</vt:lpstr>
      <vt:lpstr>G</vt:lpstr>
      <vt:lpstr>H</vt:lpstr>
      <vt:lpstr>I</vt:lpstr>
      <vt:lpstr>J</vt:lpstr>
      <vt:lpstr>Locate_Officials</vt:lpstr>
      <vt:lpstr>Negotiate_for_location</vt:lpstr>
      <vt:lpstr>Plan_promotion</vt:lpstr>
      <vt:lpstr>Prepare_Location</vt:lpstr>
      <vt:lpstr>Run_tournament</vt:lpstr>
      <vt:lpstr>Send_RSVPs</vt:lpstr>
      <vt:lpstr>Sign_player_contracts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Winston, Wayne L.</cp:lastModifiedBy>
  <dcterms:created xsi:type="dcterms:W3CDTF">2011-05-31T11:51:46Z</dcterms:created>
  <dcterms:modified xsi:type="dcterms:W3CDTF">2017-12-24T15:52:54Z</dcterms:modified>
</cp:coreProperties>
</file>