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0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wner\Documents\honors6_10\"/>
    </mc:Choice>
  </mc:AlternateContent>
  <xr:revisionPtr revIDLastSave="0" documentId="13_ncr:1_{5C2AD623-BF8B-4728-B4BC-001E1471823E}" xr6:coauthVersionLast="45" xr6:coauthVersionMax="45" xr10:uidLastSave="{00000000-0000-0000-0000-000000000000}"/>
  <bookViews>
    <workbookView xWindow="-104" yWindow="-104" windowWidth="22326" windowHeight="12050" xr2:uid="{E8E894BB-F5D1-403A-92F1-E7BDEF278E29}"/>
  </bookViews>
  <sheets>
    <sheet name="Notes" sheetId="4" r:id="rId1"/>
    <sheet name="Demand" sheetId="1" r:id="rId2"/>
    <sheet name="Madoff  Beta" sheetId="3" r:id="rId3"/>
  </sheets>
  <externalReferences>
    <externalReference r:id="rId4"/>
  </externalReferences>
  <definedNames>
    <definedName name="intercept">Demand!$F$2</definedName>
    <definedName name="slope">Demand!$F$1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4" i="3" l="1"/>
  <c r="D25" i="3"/>
  <c r="I1" i="1" l="1"/>
  <c r="G5" i="1" l="1"/>
  <c r="H5" i="1" s="1"/>
  <c r="G6" i="1"/>
  <c r="H6" i="1" s="1"/>
  <c r="G7" i="1"/>
  <c r="H7" i="1" s="1"/>
  <c r="G8" i="1"/>
  <c r="H8" i="1" s="1"/>
  <c r="G9" i="1"/>
  <c r="H9" i="1" s="1"/>
  <c r="G10" i="1"/>
  <c r="H10" i="1" s="1"/>
  <c r="G11" i="1"/>
  <c r="H11" i="1" s="1"/>
  <c r="G12" i="1"/>
  <c r="H12" i="1" s="1"/>
  <c r="G13" i="1"/>
  <c r="H13" i="1" s="1"/>
  <c r="G14" i="1"/>
  <c r="H14" i="1" s="1"/>
  <c r="G15" i="1"/>
  <c r="H15" i="1" s="1"/>
  <c r="G16" i="1"/>
  <c r="H16" i="1" s="1"/>
  <c r="G17" i="1"/>
  <c r="H17" i="1" s="1"/>
  <c r="G18" i="1"/>
  <c r="H18" i="1" s="1"/>
  <c r="G19" i="1"/>
  <c r="H19" i="1" s="1"/>
  <c r="G4" i="1"/>
  <c r="H4" i="1" s="1"/>
  <c r="H20" i="1" s="1"/>
  <c r="F2" i="1"/>
  <c r="F1" i="1"/>
  <c r="G1" i="1"/>
  <c r="G2" i="1"/>
  <c r="H21" i="1"/>
  <c r="I3" i="1"/>
</calcChain>
</file>

<file path=xl/sharedStrings.xml><?xml version="1.0" encoding="utf-8"?>
<sst xmlns="http://schemas.openxmlformats.org/spreadsheetml/2006/main" count="40" uniqueCount="40">
  <si>
    <t>Price</t>
  </si>
  <si>
    <t>Demand</t>
  </si>
  <si>
    <t>Std  Error of  Regression</t>
  </si>
  <si>
    <t>slope</t>
  </si>
  <si>
    <t>intercept</t>
  </si>
  <si>
    <t>Predicted Demand</t>
  </si>
  <si>
    <t>Error</t>
  </si>
  <si>
    <t>Year</t>
  </si>
  <si>
    <t>SandP</t>
  </si>
  <si>
    <t>Madoff</t>
  </si>
  <si>
    <t>Beta =  .08</t>
  </si>
  <si>
    <t>Traynor</t>
  </si>
  <si>
    <t>Want to predict Y =Dependent Variable from X=independent variable.</t>
  </si>
  <si>
    <t>We will first try linear model.</t>
  </si>
  <si>
    <t>Y=A+Bx</t>
  </si>
  <si>
    <t>Of course there is some error.</t>
  </si>
  <si>
    <t>X</t>
  </si>
  <si>
    <t>Y</t>
  </si>
  <si>
    <t>Units produced in a month</t>
  </si>
  <si>
    <t>Monthly cost of operating plant.</t>
  </si>
  <si>
    <t>$s spend on ads</t>
  </si>
  <si>
    <t>Sales</t>
  </si>
  <si>
    <t>Employees</t>
  </si>
  <si>
    <t>Monthly travel expense</t>
  </si>
  <si>
    <t>Annual company revenue</t>
  </si>
  <si>
    <t>Number of employees</t>
  </si>
  <si>
    <t>Monthly return on stock market.</t>
  </si>
  <si>
    <t>Monthly Return on stock or mutual fund.</t>
  </si>
  <si>
    <t>Square feet of home.</t>
  </si>
  <si>
    <t>Price of home</t>
  </si>
  <si>
    <t>Price of Product</t>
  </si>
  <si>
    <t>Product demand</t>
  </si>
  <si>
    <t>Beta is slope of least squares line</t>
  </si>
  <si>
    <t>when Y = return on Market</t>
  </si>
  <si>
    <t>X= Return on Madoff</t>
  </si>
  <si>
    <t>Madoff Beta = 0.08</t>
  </si>
  <si>
    <t>means made up</t>
  </si>
  <si>
    <t>returns were virtually independeny of the Market</t>
  </si>
  <si>
    <t>Treynor = (Mean-risk free return)/Beta</t>
  </si>
  <si>
    <t>Examples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</si>
</sst>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164" fontId="1" fillId="0" borderId="0" xfId="0" applyNumberFormat="1" applyFont="1"/>
    <xf numFmtId="3" fontId="1" fillId="0" borderId="0" xfId="0" applyNumberFormat="1" applyFont="1"/>
    <xf numFmtId="2" fontId="1" fillId="0" borderId="0" xfId="0" applyNumberFormat="1" applyFont="1"/>
    <xf numFmtId="0" fontId="1" fillId="0" borderId="0" xfId="0" applyFont="1" applyAlignment="1">
      <alignment wrapText="1"/>
    </xf>
    <xf numFmtId="4" fontId="1" fillId="0" borderId="0" xfId="0" applyNumberFormat="1" applyFont="1"/>
    <xf numFmtId="10" fontId="1" fillId="0" borderId="0" xfId="0" applyNumberFormat="1" applyFont="1"/>
    <xf numFmtId="0" fontId="0" fillId="0" borderId="0" xfId="0" applyAlignment="1">
      <alignment wrapText="1"/>
    </xf>
    <xf numFmtId="0" fontId="0" fillId="2" borderId="0" xfId="0" applyFill="1"/>
    <xf numFmtId="0" fontId="0" fillId="3" borderId="0" xfId="0" applyFill="1"/>
    <xf numFmtId="0" fontId="0" fillId="3" borderId="0" xfId="0" applyFill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Demand curve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Demand!$F$3</c:f>
              <c:strCache>
                <c:ptCount val="1"/>
                <c:pt idx="0">
                  <c:v>Demand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1185767716535433"/>
                  <c:y val="-0.39470144356955378"/>
                </c:manualLayout>
              </c:layout>
              <c:numFmt formatCode="#,##0.0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Demand!$E$4:$E$19</c:f>
              <c:numCache>
                <c:formatCode>"$"#,##0.00</c:formatCode>
                <c:ptCount val="16"/>
                <c:pt idx="0">
                  <c:v>2</c:v>
                </c:pt>
                <c:pt idx="1">
                  <c:v>2.2000000000000002</c:v>
                </c:pt>
                <c:pt idx="2">
                  <c:v>2.4</c:v>
                </c:pt>
                <c:pt idx="3">
                  <c:v>2.6</c:v>
                </c:pt>
                <c:pt idx="4">
                  <c:v>2.8</c:v>
                </c:pt>
                <c:pt idx="5">
                  <c:v>3</c:v>
                </c:pt>
                <c:pt idx="6">
                  <c:v>3.2</c:v>
                </c:pt>
                <c:pt idx="7">
                  <c:v>3.4</c:v>
                </c:pt>
                <c:pt idx="8">
                  <c:v>3.6</c:v>
                </c:pt>
                <c:pt idx="9">
                  <c:v>3.8</c:v>
                </c:pt>
                <c:pt idx="10">
                  <c:v>4</c:v>
                </c:pt>
                <c:pt idx="11">
                  <c:v>4.2</c:v>
                </c:pt>
                <c:pt idx="12">
                  <c:v>4.4000000000000004</c:v>
                </c:pt>
                <c:pt idx="13">
                  <c:v>4.5999999999999996</c:v>
                </c:pt>
                <c:pt idx="14">
                  <c:v>4.8</c:v>
                </c:pt>
                <c:pt idx="15">
                  <c:v>5</c:v>
                </c:pt>
              </c:numCache>
            </c:numRef>
          </c:xVal>
          <c:yVal>
            <c:numRef>
              <c:f>Demand!$F$4:$F$19</c:f>
              <c:numCache>
                <c:formatCode>#,##0</c:formatCode>
                <c:ptCount val="16"/>
                <c:pt idx="0">
                  <c:v>16</c:v>
                </c:pt>
                <c:pt idx="1">
                  <c:v>17</c:v>
                </c:pt>
                <c:pt idx="2">
                  <c:v>15</c:v>
                </c:pt>
                <c:pt idx="3">
                  <c:v>15</c:v>
                </c:pt>
                <c:pt idx="4">
                  <c:v>15</c:v>
                </c:pt>
                <c:pt idx="5">
                  <c:v>14</c:v>
                </c:pt>
                <c:pt idx="6">
                  <c:v>13</c:v>
                </c:pt>
                <c:pt idx="7">
                  <c:v>13</c:v>
                </c:pt>
                <c:pt idx="8">
                  <c:v>14</c:v>
                </c:pt>
                <c:pt idx="9">
                  <c:v>12</c:v>
                </c:pt>
                <c:pt idx="10">
                  <c:v>13</c:v>
                </c:pt>
                <c:pt idx="11">
                  <c:v>11</c:v>
                </c:pt>
                <c:pt idx="12">
                  <c:v>10</c:v>
                </c:pt>
                <c:pt idx="13">
                  <c:v>10</c:v>
                </c:pt>
                <c:pt idx="14">
                  <c:v>11</c:v>
                </c:pt>
                <c:pt idx="15">
                  <c:v>11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22E-49AC-8419-A28EEE4C57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09482032"/>
        <c:axId val="609482688"/>
      </c:scatterChart>
      <c:valAx>
        <c:axId val="609482032"/>
        <c:scaling>
          <c:orientation val="minMax"/>
          <c:min val="2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Price</a:t>
                </a:r>
              </a:p>
              <a:p>
                <a:pPr>
                  <a:defRPr/>
                </a:pP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&quot;$&quot;#,##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9482688"/>
        <c:crosses val="autoZero"/>
        <c:crossBetween val="midCat"/>
      </c:valAx>
      <c:valAx>
        <c:axId val="6094826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Demand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948203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Madoff Beta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'Madoff  Beta'!$C$5</c:f>
              <c:strCache>
                <c:ptCount val="1"/>
                <c:pt idx="0">
                  <c:v>Madoff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16374212598425197"/>
                  <c:y val="-0.37085156022163895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'Madoff  Beta'!$B$6:$B$22</c:f>
              <c:numCache>
                <c:formatCode>0.00%</c:formatCode>
                <c:ptCount val="17"/>
                <c:pt idx="0">
                  <c:v>0.30230000000000001</c:v>
                </c:pt>
                <c:pt idx="1">
                  <c:v>7.4899999999999994E-2</c:v>
                </c:pt>
                <c:pt idx="2">
                  <c:v>9.9699999999999997E-2</c:v>
                </c:pt>
                <c:pt idx="3">
                  <c:v>1.3299999999999999E-2</c:v>
                </c:pt>
                <c:pt idx="4">
                  <c:v>0.372</c:v>
                </c:pt>
                <c:pt idx="5">
                  <c:v>0.2268</c:v>
                </c:pt>
                <c:pt idx="6">
                  <c:v>0.33100000000000002</c:v>
                </c:pt>
                <c:pt idx="7">
                  <c:v>0.28339999999999999</c:v>
                </c:pt>
                <c:pt idx="8">
                  <c:v>0.2089</c:v>
                </c:pt>
                <c:pt idx="9">
                  <c:v>-9.0300000000000005E-2</c:v>
                </c:pt>
                <c:pt idx="10">
                  <c:v>-0.11849999999999999</c:v>
                </c:pt>
                <c:pt idx="11">
                  <c:v>-0.21970000000000001</c:v>
                </c:pt>
                <c:pt idx="12">
                  <c:v>0.28360000000000002</c:v>
                </c:pt>
                <c:pt idx="13">
                  <c:v>0.1074</c:v>
                </c:pt>
                <c:pt idx="14">
                  <c:v>4.8300000000000003E-2</c:v>
                </c:pt>
                <c:pt idx="15">
                  <c:v>0.15609999999999999</c:v>
                </c:pt>
                <c:pt idx="16">
                  <c:v>5.4800000000000001E-2</c:v>
                </c:pt>
              </c:numCache>
            </c:numRef>
          </c:xVal>
          <c:yVal>
            <c:numRef>
              <c:f>'Madoff  Beta'!$C$6:$C$22</c:f>
              <c:numCache>
                <c:formatCode>0.00%</c:formatCode>
                <c:ptCount val="17"/>
                <c:pt idx="0">
                  <c:v>0.17636527009418401</c:v>
                </c:pt>
                <c:pt idx="1">
                  <c:v>0.137133692767893</c:v>
                </c:pt>
                <c:pt idx="2">
                  <c:v>0.10749674044485302</c:v>
                </c:pt>
                <c:pt idx="3">
                  <c:v>0.10552903909337696</c:v>
                </c:pt>
                <c:pt idx="4">
                  <c:v>0.12027284021212292</c:v>
                </c:pt>
                <c:pt idx="5">
                  <c:v>0.12074295751899289</c:v>
                </c:pt>
                <c:pt idx="6">
                  <c:v>0.13121157236761238</c:v>
                </c:pt>
                <c:pt idx="7">
                  <c:v>0.12529457030337232</c:v>
                </c:pt>
                <c:pt idx="8">
                  <c:v>0.13277111262331509</c:v>
                </c:pt>
                <c:pt idx="9">
                  <c:v>0.10665856500628834</c:v>
                </c:pt>
                <c:pt idx="10">
                  <c:v>9.8363908954132828E-2</c:v>
                </c:pt>
                <c:pt idx="11">
                  <c:v>8.4324592458727476E-2</c:v>
                </c:pt>
                <c:pt idx="12">
                  <c:v>7.2752253136131984E-2</c:v>
                </c:pt>
                <c:pt idx="13">
                  <c:v>6.4528326406983361E-2</c:v>
                </c:pt>
                <c:pt idx="14">
                  <c:v>7.2616255471136482E-2</c:v>
                </c:pt>
                <c:pt idx="15">
                  <c:v>9.3864316951803195E-2</c:v>
                </c:pt>
                <c:pt idx="16">
                  <c:v>7.3534190866010984E-2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4EF-4F91-BD74-1DE28B7DBA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6364248"/>
        <c:axId val="476364904"/>
      </c:scatterChart>
      <c:valAx>
        <c:axId val="4763642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  and P Return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6364904"/>
        <c:crosses val="autoZero"/>
        <c:crossBetween val="midCat"/>
      </c:valAx>
      <c:valAx>
        <c:axId val="4763649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Madoff  Return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63642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7836</xdr:colOff>
      <xdr:row>4</xdr:row>
      <xdr:rowOff>2610</xdr:rowOff>
    </xdr:from>
    <xdr:to>
      <xdr:col>13</xdr:col>
      <xdr:colOff>598277</xdr:colOff>
      <xdr:row>19</xdr:row>
      <xdr:rowOff>2610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EE0847D-E121-40FB-9C3F-1C7953716D6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432816</xdr:colOff>
      <xdr:row>5</xdr:row>
      <xdr:rowOff>114604</xdr:rowOff>
    </xdr:from>
    <xdr:to>
      <xdr:col>9</xdr:col>
      <xdr:colOff>198730</xdr:colOff>
      <xdr:row>20</xdr:row>
      <xdr:rowOff>114604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A75054F-9169-416C-B1F0-082B756C30C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adoffbet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>
        <row r="5">
          <cell r="C5" t="str">
            <v>Madoff</v>
          </cell>
        </row>
        <row r="6">
          <cell r="B6">
            <v>0.30230000000000001</v>
          </cell>
          <cell r="C6">
            <v>0.17636527009418401</v>
          </cell>
        </row>
        <row r="7">
          <cell r="B7">
            <v>7.4899999999999994E-2</v>
          </cell>
          <cell r="C7">
            <v>0.137133692767893</v>
          </cell>
        </row>
        <row r="8">
          <cell r="B8">
            <v>9.9699999999999997E-2</v>
          </cell>
          <cell r="C8">
            <v>0.10749674044485302</v>
          </cell>
        </row>
        <row r="9">
          <cell r="B9">
            <v>1.3299999999999999E-2</v>
          </cell>
          <cell r="C9">
            <v>0.10552903909337696</v>
          </cell>
        </row>
        <row r="10">
          <cell r="B10">
            <v>0.372</v>
          </cell>
          <cell r="C10">
            <v>0.12027284021212292</v>
          </cell>
        </row>
        <row r="11">
          <cell r="B11">
            <v>0.2268</v>
          </cell>
          <cell r="C11">
            <v>0.12074295751899289</v>
          </cell>
        </row>
        <row r="12">
          <cell r="B12">
            <v>0.33100000000000002</v>
          </cell>
          <cell r="C12">
            <v>0.13121157236761238</v>
          </cell>
        </row>
        <row r="13">
          <cell r="B13">
            <v>0.28339999999999999</v>
          </cell>
          <cell r="C13">
            <v>0.12529457030337232</v>
          </cell>
        </row>
        <row r="14">
          <cell r="B14">
            <v>0.2089</v>
          </cell>
          <cell r="C14">
            <v>0.13277111262331509</v>
          </cell>
        </row>
        <row r="15">
          <cell r="B15">
            <v>-9.0300000000000005E-2</v>
          </cell>
          <cell r="C15">
            <v>0.10665856500628834</v>
          </cell>
        </row>
        <row r="16">
          <cell r="B16">
            <v>-0.11849999999999999</v>
          </cell>
          <cell r="C16">
            <v>9.8363908954132828E-2</v>
          </cell>
        </row>
        <row r="17">
          <cell r="B17">
            <v>-0.21970000000000001</v>
          </cell>
          <cell r="C17">
            <v>8.4324592458727476E-2</v>
          </cell>
        </row>
        <row r="18">
          <cell r="B18">
            <v>0.28360000000000002</v>
          </cell>
          <cell r="C18">
            <v>7.2752253136131984E-2</v>
          </cell>
        </row>
        <row r="19">
          <cell r="B19">
            <v>0.1074</v>
          </cell>
          <cell r="C19">
            <v>6.4528326406983361E-2</v>
          </cell>
        </row>
        <row r="20">
          <cell r="B20">
            <v>4.8300000000000003E-2</v>
          </cell>
          <cell r="C20">
            <v>7.2616255471136482E-2</v>
          </cell>
        </row>
        <row r="21">
          <cell r="B21">
            <v>0.15609999999999999</v>
          </cell>
          <cell r="C21">
            <v>9.3864316951803195E-2</v>
          </cell>
        </row>
        <row r="22">
          <cell r="B22">
            <v>5.4800000000000001E-2</v>
          </cell>
          <cell r="C22">
            <v>7.3534190866010984E-2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5A1AAE-D4E3-4679-BB91-F90A45992364}">
  <dimension ref="A1:G17"/>
  <sheetViews>
    <sheetView tabSelected="1" zoomScale="130" zoomScaleNormal="130" workbookViewId="0">
      <selection activeCell="A5" sqref="A5:B13"/>
    </sheetView>
  </sheetViews>
  <sheetFormatPr defaultRowHeight="14.4" x14ac:dyDescent="0.3"/>
  <cols>
    <col min="1" max="1" width="11" customWidth="1"/>
    <col min="2" max="2" width="15.8984375" customWidth="1"/>
  </cols>
  <sheetData>
    <row r="1" spans="1:7" x14ac:dyDescent="0.3">
      <c r="A1" s="9" t="s">
        <v>12</v>
      </c>
      <c r="B1" s="9"/>
      <c r="C1" s="9"/>
      <c r="D1" s="9"/>
      <c r="E1" s="9"/>
      <c r="F1" s="9"/>
      <c r="G1" s="9"/>
    </row>
    <row r="2" spans="1:7" x14ac:dyDescent="0.3">
      <c r="A2" s="9" t="s">
        <v>13</v>
      </c>
      <c r="B2" s="9"/>
      <c r="C2" s="9"/>
      <c r="D2" s="9"/>
      <c r="E2" s="9"/>
      <c r="F2" s="9"/>
      <c r="G2" s="9"/>
    </row>
    <row r="3" spans="1:7" x14ac:dyDescent="0.3">
      <c r="A3" s="9" t="s">
        <v>14</v>
      </c>
      <c r="B3" s="9"/>
      <c r="C3" s="9"/>
      <c r="D3" s="9"/>
      <c r="E3" s="9"/>
      <c r="F3" s="9"/>
      <c r="G3" s="9"/>
    </row>
    <row r="4" spans="1:7" x14ac:dyDescent="0.3">
      <c r="A4" s="9" t="s">
        <v>15</v>
      </c>
      <c r="B4" s="9"/>
      <c r="C4" s="9"/>
      <c r="D4" s="9"/>
      <c r="E4" s="9"/>
      <c r="F4" s="9"/>
      <c r="G4" s="9"/>
    </row>
    <row r="5" spans="1:7" x14ac:dyDescent="0.3">
      <c r="A5" s="10" t="s">
        <v>39</v>
      </c>
      <c r="B5" s="10"/>
      <c r="C5" s="9"/>
      <c r="D5" s="9"/>
      <c r="E5" s="9"/>
      <c r="F5" s="9"/>
      <c r="G5" s="9"/>
    </row>
    <row r="6" spans="1:7" x14ac:dyDescent="0.3">
      <c r="A6" s="10" t="s">
        <v>16</v>
      </c>
      <c r="B6" s="10" t="s">
        <v>17</v>
      </c>
    </row>
    <row r="7" spans="1:7" ht="57.6" x14ac:dyDescent="0.3">
      <c r="A7" s="11" t="s">
        <v>18</v>
      </c>
      <c r="B7" s="11" t="s">
        <v>19</v>
      </c>
      <c r="C7" s="8"/>
    </row>
    <row r="8" spans="1:7" ht="28.8" x14ac:dyDescent="0.3">
      <c r="A8" s="11" t="s">
        <v>20</v>
      </c>
      <c r="B8" s="11" t="s">
        <v>21</v>
      </c>
      <c r="C8" s="8"/>
    </row>
    <row r="9" spans="1:7" ht="43.2" x14ac:dyDescent="0.3">
      <c r="A9" s="11" t="s">
        <v>22</v>
      </c>
      <c r="B9" s="11" t="s">
        <v>23</v>
      </c>
      <c r="C9" s="8"/>
    </row>
    <row r="10" spans="1:7" ht="57.6" x14ac:dyDescent="0.3">
      <c r="A10" s="11" t="s">
        <v>24</v>
      </c>
      <c r="B10" s="11" t="s">
        <v>25</v>
      </c>
      <c r="C10" s="8"/>
    </row>
    <row r="11" spans="1:7" ht="72" x14ac:dyDescent="0.3">
      <c r="A11" s="11" t="s">
        <v>26</v>
      </c>
      <c r="B11" s="11" t="s">
        <v>27</v>
      </c>
      <c r="C11" s="8"/>
    </row>
    <row r="12" spans="1:7" ht="43.2" x14ac:dyDescent="0.3">
      <c r="A12" s="11" t="s">
        <v>28</v>
      </c>
      <c r="B12" s="11" t="s">
        <v>29</v>
      </c>
      <c r="C12" s="8"/>
    </row>
    <row r="13" spans="1:7" ht="28.8" x14ac:dyDescent="0.3">
      <c r="A13" s="11" t="s">
        <v>30</v>
      </c>
      <c r="B13" s="11" t="s">
        <v>31</v>
      </c>
      <c r="C13" s="8"/>
    </row>
    <row r="14" spans="1:7" x14ac:dyDescent="0.3">
      <c r="A14" s="8"/>
      <c r="B14" s="8"/>
      <c r="C14" s="8"/>
    </row>
    <row r="15" spans="1:7" x14ac:dyDescent="0.3">
      <c r="A15" s="8"/>
      <c r="B15" s="8"/>
      <c r="C15" s="8"/>
    </row>
    <row r="16" spans="1:7" x14ac:dyDescent="0.3">
      <c r="A16" s="8"/>
      <c r="B16" s="8"/>
      <c r="C16" s="8"/>
    </row>
    <row r="17" spans="1:3" x14ac:dyDescent="0.3">
      <c r="A17" s="8"/>
      <c r="B17" s="8"/>
      <c r="C17" s="8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E47517-6443-42AE-8BFA-0F2E0AB1D115}">
  <sheetPr>
    <pageSetUpPr fitToPage="1"/>
  </sheetPr>
  <dimension ref="E1:I21"/>
  <sheetViews>
    <sheetView topLeftCell="E1" zoomScale="140" zoomScaleNormal="140" workbookViewId="0">
      <selection activeCell="G4" sqref="G4"/>
    </sheetView>
  </sheetViews>
  <sheetFormatPr defaultRowHeight="14.4" x14ac:dyDescent="0.3"/>
  <cols>
    <col min="1" max="6" width="8.796875" style="1"/>
    <col min="7" max="7" width="21.8984375" style="1" customWidth="1"/>
    <col min="8" max="8" width="12" style="1" customWidth="1"/>
    <col min="9" max="9" width="22" style="1" customWidth="1"/>
    <col min="10" max="16384" width="8.796875" style="1"/>
  </cols>
  <sheetData>
    <row r="1" spans="5:9" ht="28.8" x14ac:dyDescent="0.3">
      <c r="E1" s="1" t="s">
        <v>3</v>
      </c>
      <c r="F1" s="4">
        <f>SLOPE(F4:F19,E4:E19)</f>
        <v>-2.1176470588235299</v>
      </c>
      <c r="G1" s="1" t="str">
        <f ca="1">_xlfn.FORMULATEXT(F1)</f>
        <v>=SLOPE(F4:F19,E4:E19)</v>
      </c>
      <c r="H1" s="5" t="s">
        <v>2</v>
      </c>
      <c r="I1" s="1">
        <f>STEYX(F4:F19,E4:E19)</f>
        <v>0.79110071175195706</v>
      </c>
    </row>
    <row r="2" spans="5:9" x14ac:dyDescent="0.3">
      <c r="E2" s="1" t="s">
        <v>4</v>
      </c>
      <c r="F2" s="4">
        <f>INTERCEPT(F4:F19,E4:E19)</f>
        <v>20.536764705882355</v>
      </c>
      <c r="G2" s="1" t="str">
        <f t="shared" ref="G2" ca="1" si="0">_xlfn.FORMULATEXT(F2)</f>
        <v>=INTERCEPT(F4:F19,E4:E19)</v>
      </c>
    </row>
    <row r="3" spans="5:9" x14ac:dyDescent="0.3">
      <c r="E3" s="1" t="s">
        <v>0</v>
      </c>
      <c r="F3" s="1" t="s">
        <v>1</v>
      </c>
      <c r="G3" s="1" t="s">
        <v>5</v>
      </c>
      <c r="H3" s="1" t="s">
        <v>6</v>
      </c>
      <c r="I3" s="1" t="str">
        <f ca="1">_xlfn.FORMULATEXT(I1)</f>
        <v>=STEYX(F4:F19,E4:E19)</v>
      </c>
    </row>
    <row r="4" spans="5:9" x14ac:dyDescent="0.3">
      <c r="E4" s="2">
        <v>2</v>
      </c>
      <c r="F4" s="3">
        <v>16</v>
      </c>
      <c r="G4" s="6">
        <f t="shared" ref="G4:G19" si="1">slope*E4+intercept</f>
        <v>16.301470588235297</v>
      </c>
      <c r="H4" s="6">
        <f>F4-G4</f>
        <v>-0.30147058823529704</v>
      </c>
    </row>
    <row r="5" spans="5:9" x14ac:dyDescent="0.3">
      <c r="E5" s="2">
        <v>2.2000000000000002</v>
      </c>
      <c r="F5" s="3">
        <v>17</v>
      </c>
      <c r="G5" s="6">
        <f t="shared" si="1"/>
        <v>15.877941176470589</v>
      </c>
      <c r="H5" s="6">
        <f t="shared" ref="H5:H19" si="2">F5-G5</f>
        <v>1.1220588235294109</v>
      </c>
    </row>
    <row r="6" spans="5:9" x14ac:dyDescent="0.3">
      <c r="E6" s="2">
        <v>2.4</v>
      </c>
      <c r="F6" s="3">
        <v>15</v>
      </c>
      <c r="G6" s="6">
        <f t="shared" si="1"/>
        <v>15.454411764705885</v>
      </c>
      <c r="H6" s="6">
        <f t="shared" si="2"/>
        <v>-0.45441176470588474</v>
      </c>
    </row>
    <row r="7" spans="5:9" x14ac:dyDescent="0.3">
      <c r="E7" s="2">
        <v>2.6</v>
      </c>
      <c r="F7" s="3">
        <v>15</v>
      </c>
      <c r="G7" s="6">
        <f t="shared" si="1"/>
        <v>15.030882352941177</v>
      </c>
      <c r="H7" s="6">
        <f t="shared" si="2"/>
        <v>-3.0882352941176805E-2</v>
      </c>
    </row>
    <row r="8" spans="5:9" x14ac:dyDescent="0.3">
      <c r="E8" s="2">
        <v>2.8</v>
      </c>
      <c r="F8" s="3">
        <v>15</v>
      </c>
      <c r="G8" s="6">
        <f t="shared" si="1"/>
        <v>14.607352941176472</v>
      </c>
      <c r="H8" s="6">
        <f t="shared" si="2"/>
        <v>0.39264705882352757</v>
      </c>
    </row>
    <row r="9" spans="5:9" x14ac:dyDescent="0.3">
      <c r="E9" s="2">
        <v>3</v>
      </c>
      <c r="F9" s="3">
        <v>14</v>
      </c>
      <c r="G9" s="6">
        <f t="shared" si="1"/>
        <v>14.183823529411764</v>
      </c>
      <c r="H9" s="6">
        <f t="shared" si="2"/>
        <v>-0.1838235294117645</v>
      </c>
    </row>
    <row r="10" spans="5:9" x14ac:dyDescent="0.3">
      <c r="E10" s="2">
        <v>3.2</v>
      </c>
      <c r="F10" s="3">
        <v>13</v>
      </c>
      <c r="G10" s="6">
        <f t="shared" si="1"/>
        <v>13.76029411764706</v>
      </c>
      <c r="H10" s="6">
        <f t="shared" si="2"/>
        <v>-0.76029411764706012</v>
      </c>
    </row>
    <row r="11" spans="5:9" x14ac:dyDescent="0.3">
      <c r="E11" s="2">
        <v>3.4</v>
      </c>
      <c r="F11" s="3">
        <v>13</v>
      </c>
      <c r="G11" s="6">
        <f t="shared" si="1"/>
        <v>13.336764705882354</v>
      </c>
      <c r="H11" s="6">
        <f t="shared" si="2"/>
        <v>-0.33676470588235397</v>
      </c>
    </row>
    <row r="12" spans="5:9" x14ac:dyDescent="0.3">
      <c r="E12" s="2">
        <v>3.6</v>
      </c>
      <c r="F12" s="3">
        <v>14</v>
      </c>
      <c r="G12" s="6">
        <f t="shared" si="1"/>
        <v>12.913235294117648</v>
      </c>
      <c r="H12" s="6">
        <f t="shared" si="2"/>
        <v>1.0867647058823522</v>
      </c>
    </row>
    <row r="13" spans="5:9" x14ac:dyDescent="0.3">
      <c r="E13" s="2">
        <v>3.8</v>
      </c>
      <c r="F13" s="3">
        <v>12</v>
      </c>
      <c r="G13" s="6">
        <f t="shared" si="1"/>
        <v>12.489705882352942</v>
      </c>
      <c r="H13" s="6">
        <f t="shared" si="2"/>
        <v>-0.48970588235294166</v>
      </c>
    </row>
    <row r="14" spans="5:9" x14ac:dyDescent="0.3">
      <c r="E14" s="2">
        <v>4</v>
      </c>
      <c r="F14" s="3">
        <v>13</v>
      </c>
      <c r="G14" s="6">
        <f t="shared" si="1"/>
        <v>12.066176470588236</v>
      </c>
      <c r="H14" s="6">
        <f t="shared" si="2"/>
        <v>0.9338235294117645</v>
      </c>
    </row>
    <row r="15" spans="5:9" x14ac:dyDescent="0.3">
      <c r="E15" s="2">
        <v>4.2</v>
      </c>
      <c r="F15" s="3">
        <v>11</v>
      </c>
      <c r="G15" s="6">
        <f t="shared" si="1"/>
        <v>11.642647058823529</v>
      </c>
      <c r="H15" s="6">
        <f t="shared" si="2"/>
        <v>-0.64264705882352935</v>
      </c>
    </row>
    <row r="16" spans="5:9" x14ac:dyDescent="0.3">
      <c r="E16" s="2">
        <v>4.4000000000000004</v>
      </c>
      <c r="F16" s="3">
        <v>10</v>
      </c>
      <c r="G16" s="6">
        <f t="shared" si="1"/>
        <v>11.219117647058823</v>
      </c>
      <c r="H16" s="6">
        <f t="shared" si="2"/>
        <v>-1.2191176470588232</v>
      </c>
    </row>
    <row r="17" spans="5:8" x14ac:dyDescent="0.3">
      <c r="E17" s="2">
        <v>4.5999999999999996</v>
      </c>
      <c r="F17" s="3">
        <v>10</v>
      </c>
      <c r="G17" s="6">
        <f t="shared" si="1"/>
        <v>10.795588235294119</v>
      </c>
      <c r="H17" s="6">
        <f t="shared" si="2"/>
        <v>-0.79558823529411882</v>
      </c>
    </row>
    <row r="18" spans="5:8" x14ac:dyDescent="0.3">
      <c r="E18" s="2">
        <v>4.8</v>
      </c>
      <c r="F18" s="3">
        <v>11</v>
      </c>
      <c r="G18" s="6">
        <f t="shared" si="1"/>
        <v>10.372058823529413</v>
      </c>
      <c r="H18" s="6">
        <f t="shared" si="2"/>
        <v>0.62794117647058734</v>
      </c>
    </row>
    <row r="19" spans="5:8" x14ac:dyDescent="0.3">
      <c r="E19" s="2">
        <v>5</v>
      </c>
      <c r="F19" s="3">
        <v>11</v>
      </c>
      <c r="G19" s="6">
        <f t="shared" si="1"/>
        <v>9.9485294117647065</v>
      </c>
      <c r="H19" s="6">
        <f t="shared" si="2"/>
        <v>1.0514705882352935</v>
      </c>
    </row>
    <row r="20" spans="5:8" x14ac:dyDescent="0.3">
      <c r="H20" s="6">
        <f>SUM(H4:H19)</f>
        <v>-1.4210854715202004E-14</v>
      </c>
    </row>
    <row r="21" spans="5:8" x14ac:dyDescent="0.3">
      <c r="H21" s="1" t="str">
        <f ca="1">_xlfn.FORMULATEXT(H20)</f>
        <v>=SUM(H4:H19)</v>
      </c>
    </row>
  </sheetData>
  <printOptions headings="1" gridLines="1"/>
  <pageMargins left="0.7" right="0.7" top="0.75" bottom="0.75" header="0.3" footer="0.3"/>
  <pageSetup scale="57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28D24C-5049-4C8A-B233-89E1541DE260}">
  <sheetPr>
    <pageSetUpPr fitToPage="1"/>
  </sheetPr>
  <dimension ref="A5:H28"/>
  <sheetViews>
    <sheetView topLeftCell="A5" zoomScale="120" zoomScaleNormal="120" workbookViewId="0">
      <selection activeCell="C29" sqref="C29"/>
    </sheetView>
  </sheetViews>
  <sheetFormatPr defaultRowHeight="14.4" x14ac:dyDescent="0.3"/>
  <cols>
    <col min="1" max="16384" width="8.796875" style="1"/>
  </cols>
  <sheetData>
    <row r="5" spans="1:8" x14ac:dyDescent="0.3">
      <c r="A5" s="1" t="s">
        <v>7</v>
      </c>
      <c r="B5" s="1" t="s">
        <v>8</v>
      </c>
      <c r="C5" s="1" t="s">
        <v>9</v>
      </c>
    </row>
    <row r="6" spans="1:8" x14ac:dyDescent="0.3">
      <c r="A6" s="1">
        <v>1991</v>
      </c>
      <c r="B6" s="7">
        <v>0.30230000000000001</v>
      </c>
      <c r="C6" s="7">
        <v>0.17636527009418401</v>
      </c>
    </row>
    <row r="7" spans="1:8" x14ac:dyDescent="0.3">
      <c r="A7" s="1">
        <v>1992</v>
      </c>
      <c r="B7" s="7">
        <v>7.4899999999999994E-2</v>
      </c>
      <c r="C7" s="7">
        <v>0.137133692767893</v>
      </c>
      <c r="H7" s="1" t="s">
        <v>10</v>
      </c>
    </row>
    <row r="8" spans="1:8" x14ac:dyDescent="0.3">
      <c r="A8" s="1">
        <v>1993</v>
      </c>
      <c r="B8" s="7">
        <v>9.9699999999999997E-2</v>
      </c>
      <c r="C8" s="7">
        <v>0.10749674044485302</v>
      </c>
    </row>
    <row r="9" spans="1:8" x14ac:dyDescent="0.3">
      <c r="A9" s="1">
        <v>1994</v>
      </c>
      <c r="B9" s="7">
        <v>1.3299999999999999E-2</v>
      </c>
      <c r="C9" s="7">
        <v>0.10552903909337696</v>
      </c>
    </row>
    <row r="10" spans="1:8" x14ac:dyDescent="0.3">
      <c r="A10" s="1">
        <v>1995</v>
      </c>
      <c r="B10" s="7">
        <v>0.372</v>
      </c>
      <c r="C10" s="7">
        <v>0.12027284021212292</v>
      </c>
    </row>
    <row r="11" spans="1:8" x14ac:dyDescent="0.3">
      <c r="A11" s="1">
        <v>1996</v>
      </c>
      <c r="B11" s="7">
        <v>0.2268</v>
      </c>
      <c r="C11" s="7">
        <v>0.12074295751899289</v>
      </c>
    </row>
    <row r="12" spans="1:8" x14ac:dyDescent="0.3">
      <c r="A12" s="1">
        <v>1997</v>
      </c>
      <c r="B12" s="7">
        <v>0.33100000000000002</v>
      </c>
      <c r="C12" s="7">
        <v>0.13121157236761238</v>
      </c>
    </row>
    <row r="13" spans="1:8" x14ac:dyDescent="0.3">
      <c r="A13" s="1">
        <v>1998</v>
      </c>
      <c r="B13" s="7">
        <v>0.28339999999999999</v>
      </c>
      <c r="C13" s="7">
        <v>0.12529457030337232</v>
      </c>
    </row>
    <row r="14" spans="1:8" x14ac:dyDescent="0.3">
      <c r="A14" s="1">
        <v>1999</v>
      </c>
      <c r="B14" s="7">
        <v>0.2089</v>
      </c>
      <c r="C14" s="7">
        <v>0.13277111262331509</v>
      </c>
    </row>
    <row r="15" spans="1:8" x14ac:dyDescent="0.3">
      <c r="A15" s="1">
        <v>2000</v>
      </c>
      <c r="B15" s="7">
        <v>-9.0300000000000005E-2</v>
      </c>
      <c r="C15" s="7">
        <v>0.10665856500628834</v>
      </c>
    </row>
    <row r="16" spans="1:8" x14ac:dyDescent="0.3">
      <c r="A16" s="1">
        <v>2001</v>
      </c>
      <c r="B16" s="7">
        <v>-0.11849999999999999</v>
      </c>
      <c r="C16" s="7">
        <v>9.8363908954132828E-2</v>
      </c>
    </row>
    <row r="17" spans="1:8" x14ac:dyDescent="0.3">
      <c r="A17" s="1">
        <v>2002</v>
      </c>
      <c r="B17" s="7">
        <v>-0.21970000000000001</v>
      </c>
      <c r="C17" s="7">
        <v>8.4324592458727476E-2</v>
      </c>
    </row>
    <row r="18" spans="1:8" x14ac:dyDescent="0.3">
      <c r="A18" s="1">
        <v>2003</v>
      </c>
      <c r="B18" s="7">
        <v>0.28360000000000002</v>
      </c>
      <c r="C18" s="7">
        <v>7.2752253136131984E-2</v>
      </c>
    </row>
    <row r="19" spans="1:8" x14ac:dyDescent="0.3">
      <c r="A19" s="1">
        <v>2004</v>
      </c>
      <c r="B19" s="7">
        <v>0.1074</v>
      </c>
      <c r="C19" s="7">
        <v>6.4528326406983361E-2</v>
      </c>
    </row>
    <row r="20" spans="1:8" x14ac:dyDescent="0.3">
      <c r="A20" s="1">
        <v>2005</v>
      </c>
      <c r="B20" s="7">
        <v>4.8300000000000003E-2</v>
      </c>
      <c r="C20" s="7">
        <v>7.2616255471136482E-2</v>
      </c>
    </row>
    <row r="21" spans="1:8" x14ac:dyDescent="0.3">
      <c r="A21" s="1">
        <v>2006</v>
      </c>
      <c r="B21" s="7">
        <v>0.15609999999999999</v>
      </c>
      <c r="C21" s="7">
        <v>9.3864316951803195E-2</v>
      </c>
    </row>
    <row r="22" spans="1:8" x14ac:dyDescent="0.3">
      <c r="A22" s="1">
        <v>2007</v>
      </c>
      <c r="B22" s="7">
        <v>5.4800000000000001E-2</v>
      </c>
      <c r="C22" s="7">
        <v>7.3534190866010984E-2</v>
      </c>
      <c r="H22" s="1" t="s">
        <v>32</v>
      </c>
    </row>
    <row r="23" spans="1:8" x14ac:dyDescent="0.3">
      <c r="D23" s="1" t="s">
        <v>11</v>
      </c>
      <c r="H23" s="1" t="s">
        <v>33</v>
      </c>
    </row>
    <row r="24" spans="1:8" x14ac:dyDescent="0.3">
      <c r="D24" s="1">
        <f>(AVERAGE(C6:C22)-0.04)/0.08</f>
        <v>0.84077956226245376</v>
      </c>
      <c r="H24" s="1" t="s">
        <v>34</v>
      </c>
    </row>
    <row r="25" spans="1:8" x14ac:dyDescent="0.3">
      <c r="D25" s="1" t="str">
        <f ca="1">_xlfn.FORMULATEXT(D24)</f>
        <v>=(AVERAGE(C6:C22)-0.04)/0.08</v>
      </c>
    </row>
    <row r="26" spans="1:8" x14ac:dyDescent="0.3">
      <c r="H26" s="1" t="s">
        <v>35</v>
      </c>
    </row>
    <row r="27" spans="1:8" x14ac:dyDescent="0.3">
      <c r="H27" s="1" t="s">
        <v>36</v>
      </c>
    </row>
    <row r="28" spans="1:8" x14ac:dyDescent="0.3">
      <c r="C28" s="1" t="s">
        <v>38</v>
      </c>
      <c r="H28" s="1" t="s">
        <v>37</v>
      </c>
    </row>
  </sheetData>
  <printOptions headings="1" gridLines="1"/>
  <pageMargins left="0.7" right="0.7" top="0.75" bottom="0.75" header="0.3" footer="0.3"/>
  <pageSetup scale="6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Notes</vt:lpstr>
      <vt:lpstr>Demand</vt:lpstr>
      <vt:lpstr>Madoff  Beta</vt:lpstr>
      <vt:lpstr>intercept</vt:lpstr>
      <vt:lpstr>slope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dcterms:created xsi:type="dcterms:W3CDTF">2019-07-04T18:26:21Z</dcterms:created>
  <dcterms:modified xsi:type="dcterms:W3CDTF">2020-07-18T00:54:48Z</dcterms:modified>
</cp:coreProperties>
</file>