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honors49_54\"/>
    </mc:Choice>
  </mc:AlternateContent>
  <xr:revisionPtr revIDLastSave="0" documentId="8_{D7681D79-E8D0-4CD5-934C-340F11AFF979}" xr6:coauthVersionLast="45" xr6:coauthVersionMax="45" xr10:uidLastSave="{00000000-0000-0000-0000-000000000000}"/>
  <bookViews>
    <workbookView xWindow="-104" yWindow="-104" windowWidth="22326" windowHeight="12050" activeTab="2" xr2:uid="{59B7DCC5-E7FE-456F-B6B2-FC98E1DA5ACF}"/>
  </bookViews>
  <sheets>
    <sheet name="Notes" sheetId="5" r:id="rId1"/>
    <sheet name="Convertible Arb" sheetId="2" r:id="rId2"/>
    <sheet name="Mergers" sheetId="4" r:id="rId3"/>
    <sheet name="Global Macro and Results" sheetId="6" r:id="rId4"/>
  </sheets>
  <definedNames>
    <definedName name="chance">#REF!</definedName>
    <definedName name="edge">#REF!</definedName>
    <definedName name="Exchange_Rate">#REF!</definedName>
    <definedName name="Long_Prey">#REF!</definedName>
    <definedName name="Predator_fail">#REF!</definedName>
    <definedName name="Predator_final">#REF!</definedName>
    <definedName name="Prey_fail">#REF!</definedName>
    <definedName name="Short_Predator">#REF!</definedName>
    <definedName name="Start_Predator">#REF!</definedName>
    <definedName name="Start_Pre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4" l="1"/>
  <c r="D16" i="2" l="1"/>
  <c r="E16" i="2"/>
  <c r="C16" i="2"/>
  <c r="D15" i="2"/>
  <c r="C15" i="2"/>
  <c r="E10" i="2"/>
  <c r="E15" i="2" s="1"/>
  <c r="E11" i="2"/>
  <c r="E6" i="2"/>
  <c r="E7" i="2"/>
  <c r="C4" i="2"/>
  <c r="D4" i="2"/>
  <c r="D2" i="2"/>
  <c r="C2" i="2"/>
  <c r="E20" i="2"/>
  <c r="E18" i="2"/>
  <c r="E19" i="2"/>
  <c r="D17" i="2" l="1"/>
  <c r="C17" i="2"/>
  <c r="E13" i="2"/>
  <c r="E14" i="2"/>
  <c r="E9" i="2"/>
  <c r="E12" i="2"/>
  <c r="E8" i="2"/>
  <c r="E17" i="2" l="1"/>
</calcChain>
</file>

<file path=xl/sharedStrings.xml><?xml version="1.0" encoding="utf-8"?>
<sst xmlns="http://schemas.openxmlformats.org/spreadsheetml/2006/main" count="219" uniqueCount="212">
  <si>
    <t>Sharpe</t>
  </si>
  <si>
    <t>Stock</t>
  </si>
  <si>
    <t>Bond</t>
  </si>
  <si>
    <t>Date Announced</t>
  </si>
  <si>
    <t>Target Details</t>
  </si>
  <si>
    <t>Acquirer Details</t>
  </si>
  <si>
    <t>Offer Details</t>
  </si>
  <si>
    <t>Profitability Analysis</t>
  </si>
  <si>
    <t>Ticker</t>
  </si>
  <si>
    <t>Name</t>
  </si>
  <si>
    <t>Last</t>
  </si>
  <si>
    <t>Acquirer</t>
  </si>
  <si>
    <t>Offer Price</t>
  </si>
  <si>
    <t>Expected Close</t>
  </si>
  <si>
    <t>Days To Close</t>
  </si>
  <si>
    <t>$ Profit</t>
  </si>
  <si>
    <t>% Profit</t>
  </si>
  <si>
    <t>Annual % Profit</t>
  </si>
  <si>
    <t>CY</t>
  </si>
  <si>
    <t>Cypress Semiconductor</t>
  </si>
  <si>
    <t>Infineon</t>
  </si>
  <si>
    <t>RRGB</t>
  </si>
  <si>
    <t>Red Robin Gourmet Burgers</t>
  </si>
  <si>
    <t>Vintage Capital</t>
  </si>
  <si>
    <t>FIT</t>
  </si>
  <si>
    <t>Fitbit</t>
  </si>
  <si>
    <t>Google LLC</t>
  </si>
  <si>
    <t>BITA</t>
  </si>
  <si>
    <t>Bitauto Holdings</t>
  </si>
  <si>
    <t>Tencent Holdings</t>
  </si>
  <si>
    <t>MLNX</t>
  </si>
  <si>
    <t>Mellanox</t>
  </si>
  <si>
    <t>NVIDIA</t>
  </si>
  <si>
    <t>BREW</t>
  </si>
  <si>
    <t>Craft Brew Alliance</t>
  </si>
  <si>
    <t>Anheuser-Busch</t>
  </si>
  <si>
    <t>RARX</t>
  </si>
  <si>
    <t>Ra Pharmaceuticals</t>
  </si>
  <si>
    <t>UCB</t>
  </si>
  <si>
    <t>WMGI</t>
  </si>
  <si>
    <t>Wright Medical</t>
  </si>
  <si>
    <t xml:space="preserve">Stryker </t>
  </si>
  <si>
    <t>ACIA</t>
  </si>
  <si>
    <t>Acacia Communications</t>
  </si>
  <si>
    <t>CISCO</t>
  </si>
  <si>
    <t>TGE</t>
  </si>
  <si>
    <t>Tallgrass Energy</t>
  </si>
  <si>
    <t>Blackstone Infrastructure Partners</t>
  </si>
  <si>
    <t>WBC</t>
  </si>
  <si>
    <t>WABCO Holdings</t>
  </si>
  <si>
    <t>ZF Friedrichshafen</t>
  </si>
  <si>
    <t>AXE</t>
  </si>
  <si>
    <t>Anixter International</t>
  </si>
  <si>
    <t>Clayton, Dubilier &amp; Rice</t>
  </si>
  <si>
    <t>FTSV</t>
  </si>
  <si>
    <t>Forty Seven</t>
  </si>
  <si>
    <t>Gilead Sciences</t>
  </si>
  <si>
    <t>March 10. 2020</t>
  </si>
  <si>
    <t>how many</t>
  </si>
  <si>
    <t>unit value</t>
  </si>
  <si>
    <t>total initial value</t>
  </si>
  <si>
    <t>Mean</t>
  </si>
  <si>
    <t>Sigma</t>
  </si>
  <si>
    <t>Long Short Return</t>
  </si>
  <si>
    <t>Market</t>
  </si>
  <si>
    <t>Stock 1</t>
  </si>
  <si>
    <t>Stock 2</t>
  </si>
  <si>
    <t>Current</t>
  </si>
  <si>
    <t>Up 8%</t>
  </si>
  <si>
    <t>Down 8%</t>
  </si>
  <si>
    <t>Cash</t>
  </si>
  <si>
    <t>Long</t>
  </si>
  <si>
    <t>Short</t>
  </si>
  <si>
    <t>Total</t>
  </si>
  <si>
    <t>Hedge  Funds</t>
  </si>
  <si>
    <t>Need to put  in &gt;$500k.</t>
  </si>
  <si>
    <t>If Target  = 8%</t>
  </si>
  <si>
    <t>and Actual returns = 15%.</t>
  </si>
  <si>
    <t>Fee is 2% + (.20)*(15-8)  = 3.4%.</t>
  </si>
  <si>
    <t>with 44% performance fee  charged!</t>
  </si>
  <si>
    <t>Watch BILLIONS!</t>
  </si>
  <si>
    <t>Season 5 not very  good but 1-4 WOW!</t>
  </si>
  <si>
    <t>2018  3 trillion invested.</t>
  </si>
  <si>
    <t>Before explaining  Hedge  Fund Strategies need to explain</t>
  </si>
  <si>
    <t>shorting a stock.</t>
  </si>
  <si>
    <t>You  are betting stock goes down.</t>
  </si>
  <si>
    <t>Short 100 shares at $10 per share.</t>
  </si>
  <si>
    <t>Stock drops to $9  you make $1  per share</t>
  </si>
  <si>
    <t>for profit of $100.</t>
  </si>
  <si>
    <t>Stock up to $100.</t>
  </si>
  <si>
    <t>You lost $9000.</t>
  </si>
  <si>
    <t>Can lose more than 100%.</t>
  </si>
  <si>
    <t>Long/Short Market Neutral Strategies</t>
  </si>
  <si>
    <t>Want to reduce market risk</t>
  </si>
  <si>
    <t>because market can go up or  down.</t>
  </si>
  <si>
    <t>Sigma = 21%.</t>
  </si>
  <si>
    <t>Can easily lose 30% a year</t>
  </si>
  <si>
    <t>in market.</t>
  </si>
  <si>
    <t>If fund has good analysts</t>
  </si>
  <si>
    <t>go long top predicted stocks</t>
  </si>
  <si>
    <t>and short worst predicted stocks.</t>
  </si>
  <si>
    <t>By going long and short you have reduced</t>
  </si>
  <si>
    <t>market risk.</t>
  </si>
  <si>
    <t>The good stock pickers should</t>
  </si>
  <si>
    <t>allow you to outperform</t>
  </si>
  <si>
    <t>the market.</t>
  </si>
  <si>
    <t>Stock Market Return</t>
  </si>
  <si>
    <t>Stock 1 Return</t>
  </si>
  <si>
    <t>Stock 2 Return</t>
  </si>
  <si>
    <t>Up 10%</t>
  </si>
  <si>
    <t>Up 5%</t>
  </si>
  <si>
    <t>Down 5%</t>
  </si>
  <si>
    <t>Down 10%</t>
  </si>
  <si>
    <t>Suppose Stock 1 and 2 both sell for $20.</t>
  </si>
  <si>
    <t>Buy 5 shares of Stock 1  and short  5 of Stock 2.</t>
  </si>
  <si>
    <t>Analysts think Stock 1  undervalued</t>
  </si>
  <si>
    <t>We have $100 in cash earning 2%  interest.</t>
  </si>
  <si>
    <t>How do we do?</t>
  </si>
  <si>
    <t>Scenario</t>
  </si>
  <si>
    <t>Cash Value</t>
  </si>
  <si>
    <t>Long Value</t>
  </si>
  <si>
    <t>Short Value</t>
  </si>
  <si>
    <t>Total Value</t>
  </si>
  <si>
    <t>Current Situation</t>
  </si>
  <si>
    <t>Market up 8%</t>
  </si>
  <si>
    <t>Market down 8%</t>
  </si>
  <si>
    <t>Make 7% no matter what market does!</t>
  </si>
  <si>
    <t>Convertible  Arbitrage</t>
  </si>
  <si>
    <t>Issuing normal bond may require</t>
  </si>
  <si>
    <t>9% interest.</t>
  </si>
  <si>
    <t xml:space="preserve">If stock is at $40 </t>
  </si>
  <si>
    <t>instead offer investors</t>
  </si>
  <si>
    <t>a 5% bond</t>
  </si>
  <si>
    <t>$1,000 payout in 10 years.</t>
  </si>
  <si>
    <t>Investor can redeem for</t>
  </si>
  <si>
    <t>Go Long the Bond and Short the stock.</t>
  </si>
  <si>
    <t>If stock drops the short goes up</t>
  </si>
  <si>
    <t>If stock goes up you don't get all the upside.</t>
  </si>
  <si>
    <t>Change in Stock Price</t>
  </si>
  <si>
    <t>Unchanged</t>
  </si>
  <si>
    <t>Return on Stock</t>
  </si>
  <si>
    <t>Return on Convertible Bond</t>
  </si>
  <si>
    <t>Following are reasonable assumptions.</t>
  </si>
  <si>
    <t>20 shares of stock if  desired.</t>
  </si>
  <si>
    <t>because you  still have bond.</t>
  </si>
  <si>
    <t>Next worksheet has an example.</t>
  </si>
  <si>
    <t>Merger Arbitrage</t>
  </si>
  <si>
    <t>Bet a merger will go through</t>
  </si>
  <si>
    <t>Microsoft  will buy  Linkedin for $196.</t>
  </si>
  <si>
    <t>Linkedin price increases from $131.08 to $192.21.</t>
  </si>
  <si>
    <t>If deal goes through Linkedin  should hit $196.</t>
  </si>
  <si>
    <t>If you are pretty sure deal will go through</t>
  </si>
  <si>
    <t>buy Linkedin and make small profit.</t>
  </si>
  <si>
    <t>Should be uncorrelated with market.</t>
  </si>
  <si>
    <t>was in doubt.</t>
  </si>
  <si>
    <t>AT&amp;T offered  $110.</t>
  </si>
  <si>
    <t>Time Warner went to $86.74.</t>
  </si>
  <si>
    <t>Should you buy Time-Warner?</t>
  </si>
  <si>
    <t>Suppose u think</t>
  </si>
  <si>
    <t>60%  chance merger goes through.</t>
  </si>
  <si>
    <t>If merger fails  Time-Warner drops 25%.</t>
  </si>
  <si>
    <t>6 month time frame for merger.</t>
  </si>
  <si>
    <t>Deal goes through  %age profit is</t>
  </si>
  <si>
    <t>(110-86.74)/86.74=26.8%</t>
  </si>
  <si>
    <t>Mean Profit  %age is</t>
  </si>
  <si>
    <t>.6*26.8 +.4*(-25) =  6.1%</t>
  </si>
  <si>
    <t>Annual return</t>
  </si>
  <si>
    <t>2*6.1 =12.2%</t>
  </si>
  <si>
    <t>On average after failed merger</t>
  </si>
  <si>
    <t>the target drops 16%.</t>
  </si>
  <si>
    <t>Robert Rubin of Goldman Sachs</t>
  </si>
  <si>
    <t>did great on merger arbitrage,</t>
  </si>
  <si>
    <t>Global Macro</t>
  </si>
  <si>
    <t>Use macroeconomics</t>
  </si>
  <si>
    <t>to figure out where</t>
  </si>
  <si>
    <t>stocks might go.</t>
  </si>
  <si>
    <t>did great until  recently.</t>
  </si>
  <si>
    <t>Uses  advanced approach  called</t>
  </si>
  <si>
    <t>risk parity.</t>
  </si>
  <si>
    <t xml:space="preserve">Each asset class contributes  </t>
  </si>
  <si>
    <t>equal  risk to whole portfolio.</t>
  </si>
  <si>
    <t>George Soros made billions</t>
  </si>
  <si>
    <t>shorting British pound.</t>
  </si>
  <si>
    <t xml:space="preserve">He knew England  could not </t>
  </si>
  <si>
    <t>when he shorted the pound.</t>
  </si>
  <si>
    <t>keep the pound as current price.</t>
  </si>
  <si>
    <t>Dalio has an ALL WEATHER portfolio</t>
  </si>
  <si>
    <t>that should be immune to</t>
  </si>
  <si>
    <t>changes in economy.</t>
  </si>
  <si>
    <t>30% stocks</t>
  </si>
  <si>
    <t>40% Long duration bonds</t>
  </si>
  <si>
    <t>15% Intermediate Bonds</t>
  </si>
  <si>
    <t>7.5% Gold</t>
  </si>
  <si>
    <t xml:space="preserve">7.5% Commodities. </t>
  </si>
  <si>
    <t xml:space="preserve">We will show you an approach to this </t>
  </si>
  <si>
    <t>using Chapter  50 techniques.</t>
  </si>
  <si>
    <r>
      <t xml:space="preserve">Bridgewater with Ray Dalio  (author of </t>
    </r>
    <r>
      <rPr>
        <b/>
        <i/>
        <sz val="11"/>
        <color theme="1"/>
        <rFont val="Calibri"/>
        <family val="2"/>
        <scheme val="minor"/>
      </rPr>
      <t>Principles)</t>
    </r>
  </si>
  <si>
    <t>Mean annual return  stocks =12%</t>
  </si>
  <si>
    <t>2% Fee + 20% Performance Fee on excess profits</t>
  </si>
  <si>
    <t>Renaissance Technologies averaged 72% annual return</t>
  </si>
  <si>
    <t>and Stock 2 is  overvalued,</t>
  </si>
  <si>
    <t>Hedge Fund Performance</t>
  </si>
  <si>
    <t xml:space="preserve">Convertible arbitrage and </t>
  </si>
  <si>
    <t>Long/Short and Merger Arbitrage</t>
  </si>
  <si>
    <t>are not uncorrelated to market.</t>
  </si>
  <si>
    <t>After risk adjusting returns</t>
  </si>
  <si>
    <t>global macro and multistrategy</t>
  </si>
  <si>
    <t>funds beat market.</t>
  </si>
  <si>
    <t>Metzger and Shenai (2019)</t>
  </si>
  <si>
    <t>Some examples of merger arb   to right.</t>
  </si>
  <si>
    <t>and convertible does not drop  that much</t>
  </si>
  <si>
    <t>AT&amp;T trying to buy Time-Warner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</si>
</sst>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10" fontId="1" fillId="0" borderId="0" xfId="0" applyNumberFormat="1" applyFont="1"/>
    <xf numFmtId="6" fontId="1" fillId="0" borderId="0" xfId="0" applyNumberFormat="1" applyFont="1"/>
    <xf numFmtId="164" fontId="1" fillId="0" borderId="0" xfId="0" applyNumberFormat="1" applyFont="1"/>
    <xf numFmtId="0" fontId="1" fillId="2" borderId="0" xfId="0" applyFont="1" applyFill="1"/>
    <xf numFmtId="10" fontId="1" fillId="2" borderId="0" xfId="0" applyNumberFormat="1" applyFont="1" applyFill="1"/>
    <xf numFmtId="2" fontId="1" fillId="2" borderId="0" xfId="0" applyNumberFormat="1" applyFont="1" applyFill="1"/>
    <xf numFmtId="0" fontId="1" fillId="3" borderId="0" xfId="0" applyFont="1" applyFill="1"/>
    <xf numFmtId="0" fontId="1" fillId="4" borderId="0" xfId="0" applyFont="1" applyFill="1"/>
    <xf numFmtId="0" fontId="1" fillId="5" borderId="0" xfId="0" applyFont="1" applyFill="1"/>
    <xf numFmtId="0" fontId="2" fillId="4" borderId="0" xfId="0" applyFont="1" applyFill="1" applyAlignment="1">
      <alignment vertical="center" wrapText="1"/>
    </xf>
    <xf numFmtId="0" fontId="3" fillId="4" borderId="0" xfId="0" applyFont="1" applyFill="1" applyAlignment="1">
      <alignment vertical="center" wrapText="1"/>
    </xf>
    <xf numFmtId="0" fontId="1" fillId="6" borderId="0" xfId="0" applyFont="1" applyFill="1"/>
    <xf numFmtId="0" fontId="2" fillId="6" borderId="0" xfId="0" applyFont="1" applyFill="1" applyAlignment="1">
      <alignment vertical="center" wrapText="1"/>
    </xf>
    <xf numFmtId="0" fontId="3" fillId="6" borderId="0" xfId="0" applyFont="1" applyFill="1" applyAlignment="1">
      <alignment vertical="center" wrapText="1"/>
    </xf>
    <xf numFmtId="6" fontId="3" fillId="6" borderId="0" xfId="0" applyNumberFormat="1" applyFont="1" applyFill="1" applyAlignment="1">
      <alignment vertical="center" wrapText="1"/>
    </xf>
    <xf numFmtId="0" fontId="4" fillId="2" borderId="0" xfId="0" applyFont="1" applyFill="1" applyAlignment="1">
      <alignment vertical="center"/>
    </xf>
    <xf numFmtId="0" fontId="0" fillId="2" borderId="0" xfId="0" applyFill="1"/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9" fontId="3" fillId="2" borderId="0" xfId="0" applyNumberFormat="1" applyFont="1" applyFill="1" applyAlignment="1">
      <alignment vertical="center" wrapText="1"/>
    </xf>
    <xf numFmtId="15" fontId="1" fillId="0" borderId="0" xfId="0" applyNumberFormat="1" applyFont="1"/>
    <xf numFmtId="8" fontId="1" fillId="0" borderId="0" xfId="0" applyNumberFormat="1" applyFont="1"/>
    <xf numFmtId="0" fontId="1" fillId="7" borderId="0" xfId="0" applyFont="1" applyFill="1"/>
    <xf numFmtId="0" fontId="1" fillId="8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BA6C0-368A-47AC-8597-270DC6A8C204}">
  <dimension ref="A1:Q29"/>
  <sheetViews>
    <sheetView zoomScale="120" zoomScaleNormal="120" workbookViewId="0">
      <selection activeCell="O18" sqref="O18"/>
    </sheetView>
  </sheetViews>
  <sheetFormatPr defaultRowHeight="14.4" x14ac:dyDescent="0.3"/>
  <cols>
    <col min="1" max="6" width="8.796875" style="1"/>
    <col min="7" max="7" width="9.19921875" style="1" customWidth="1"/>
    <col min="8" max="11" width="8.796875" style="1"/>
    <col min="12" max="12" width="16.09765625" style="1" customWidth="1"/>
    <col min="13" max="13" width="8.796875" style="1"/>
    <col min="14" max="14" width="12.59765625" style="1" customWidth="1"/>
    <col min="15" max="16384" width="8.796875" style="1"/>
  </cols>
  <sheetData>
    <row r="1" spans="1:17" x14ac:dyDescent="0.3">
      <c r="A1" s="5" t="s">
        <v>74</v>
      </c>
      <c r="B1" s="5"/>
      <c r="C1" s="5"/>
      <c r="D1" s="5"/>
      <c r="E1" s="5"/>
      <c r="F1" s="5"/>
      <c r="G1" s="9" t="s">
        <v>92</v>
      </c>
      <c r="H1" s="9"/>
      <c r="I1" s="9"/>
      <c r="J1" s="9"/>
      <c r="L1" s="5" t="s">
        <v>127</v>
      </c>
      <c r="M1" s="5"/>
      <c r="N1" s="5"/>
      <c r="O1" s="5"/>
      <c r="P1" s="5"/>
      <c r="Q1" s="5"/>
    </row>
    <row r="2" spans="1:17" x14ac:dyDescent="0.3">
      <c r="A2" s="5" t="s">
        <v>75</v>
      </c>
      <c r="B2" s="5"/>
      <c r="C2" s="5"/>
      <c r="D2" s="5"/>
      <c r="E2" s="5"/>
      <c r="F2" s="5"/>
      <c r="G2" s="9" t="s">
        <v>93</v>
      </c>
      <c r="H2" s="9"/>
      <c r="I2" s="9"/>
      <c r="J2" s="9"/>
      <c r="L2" s="5" t="s">
        <v>128</v>
      </c>
      <c r="M2" s="5"/>
      <c r="N2" s="5"/>
      <c r="O2" s="5"/>
      <c r="P2" s="5"/>
      <c r="Q2" s="5"/>
    </row>
    <row r="3" spans="1:17" x14ac:dyDescent="0.3">
      <c r="A3" s="5" t="s">
        <v>198</v>
      </c>
      <c r="B3" s="5"/>
      <c r="C3" s="5"/>
      <c r="D3" s="5"/>
      <c r="E3" s="5"/>
      <c r="F3" s="5"/>
      <c r="G3" s="9" t="s">
        <v>94</v>
      </c>
      <c r="H3" s="9"/>
      <c r="I3" s="9"/>
      <c r="J3" s="9"/>
      <c r="L3" s="5" t="s">
        <v>129</v>
      </c>
      <c r="M3" s="5"/>
      <c r="N3" s="5"/>
      <c r="O3" s="5"/>
      <c r="P3" s="5"/>
      <c r="Q3" s="5"/>
    </row>
    <row r="4" spans="1:17" x14ac:dyDescent="0.3">
      <c r="A4" s="5" t="s">
        <v>76</v>
      </c>
      <c r="B4" s="5"/>
      <c r="C4" s="5"/>
      <c r="D4" s="5"/>
      <c r="E4" s="5"/>
      <c r="F4" s="5"/>
      <c r="G4" s="9" t="s">
        <v>197</v>
      </c>
      <c r="H4" s="9"/>
      <c r="I4" s="9"/>
      <c r="J4" s="9"/>
      <c r="L4" s="5" t="s">
        <v>130</v>
      </c>
      <c r="M4" s="5"/>
      <c r="N4" s="5"/>
      <c r="O4" s="5"/>
      <c r="P4" s="5"/>
      <c r="Q4" s="5"/>
    </row>
    <row r="5" spans="1:17" x14ac:dyDescent="0.3">
      <c r="A5" s="5" t="s">
        <v>77</v>
      </c>
      <c r="B5" s="5"/>
      <c r="C5" s="5"/>
      <c r="D5" s="5"/>
      <c r="E5" s="5"/>
      <c r="F5" s="5"/>
      <c r="G5" s="9" t="s">
        <v>95</v>
      </c>
      <c r="H5" s="9"/>
      <c r="I5" s="9"/>
      <c r="J5" s="9"/>
      <c r="L5" s="5" t="s">
        <v>131</v>
      </c>
      <c r="M5" s="5"/>
      <c r="N5" s="5"/>
      <c r="O5" s="5"/>
      <c r="P5" s="5"/>
      <c r="Q5" s="5"/>
    </row>
    <row r="6" spans="1:17" x14ac:dyDescent="0.3">
      <c r="A6" s="5" t="s">
        <v>78</v>
      </c>
      <c r="B6" s="5"/>
      <c r="C6" s="5"/>
      <c r="D6" s="5"/>
      <c r="E6" s="5"/>
      <c r="F6" s="5"/>
      <c r="G6" s="9" t="s">
        <v>96</v>
      </c>
      <c r="H6" s="9"/>
      <c r="I6" s="9"/>
      <c r="J6" s="9"/>
      <c r="L6" s="5" t="s">
        <v>132</v>
      </c>
      <c r="M6" s="5"/>
      <c r="N6" s="5"/>
      <c r="O6" s="5"/>
      <c r="P6" s="5"/>
      <c r="Q6" s="5"/>
    </row>
    <row r="7" spans="1:17" x14ac:dyDescent="0.3">
      <c r="A7" s="5" t="s">
        <v>199</v>
      </c>
      <c r="B7" s="5"/>
      <c r="C7" s="5"/>
      <c r="D7" s="5"/>
      <c r="E7" s="5"/>
      <c r="F7" s="5"/>
      <c r="G7" s="9" t="s">
        <v>97</v>
      </c>
      <c r="H7" s="9"/>
      <c r="I7" s="9"/>
      <c r="J7" s="9"/>
      <c r="L7" s="5" t="s">
        <v>133</v>
      </c>
      <c r="M7" s="5"/>
      <c r="N7" s="5"/>
      <c r="O7" s="5"/>
      <c r="P7" s="5"/>
      <c r="Q7" s="5"/>
    </row>
    <row r="8" spans="1:17" x14ac:dyDescent="0.3">
      <c r="A8" s="5" t="s">
        <v>79</v>
      </c>
      <c r="B8" s="5"/>
      <c r="C8" s="5"/>
      <c r="D8" s="5"/>
      <c r="E8" s="5"/>
      <c r="F8" s="5"/>
      <c r="G8" s="10" t="s">
        <v>98</v>
      </c>
      <c r="H8" s="10"/>
      <c r="I8" s="10"/>
      <c r="J8" s="10"/>
      <c r="L8" s="5" t="s">
        <v>134</v>
      </c>
      <c r="M8" s="5"/>
      <c r="N8" s="5"/>
      <c r="O8" s="5"/>
      <c r="P8" s="5"/>
      <c r="Q8" s="5"/>
    </row>
    <row r="9" spans="1:17" x14ac:dyDescent="0.3">
      <c r="A9" s="5" t="s">
        <v>80</v>
      </c>
      <c r="B9" s="5"/>
      <c r="C9" s="5"/>
      <c r="D9" s="5"/>
      <c r="E9" s="5"/>
      <c r="F9" s="5"/>
      <c r="G9" s="10" t="s">
        <v>99</v>
      </c>
      <c r="H9" s="10"/>
      <c r="I9" s="10"/>
      <c r="J9" s="10"/>
      <c r="L9" s="5" t="s">
        <v>143</v>
      </c>
      <c r="M9" s="5"/>
      <c r="N9" s="5"/>
      <c r="O9" s="5"/>
      <c r="P9" s="5"/>
      <c r="Q9" s="5"/>
    </row>
    <row r="10" spans="1:17" x14ac:dyDescent="0.3">
      <c r="A10" s="5" t="s">
        <v>81</v>
      </c>
      <c r="B10" s="5"/>
      <c r="C10" s="5"/>
      <c r="D10" s="5"/>
      <c r="E10" s="5"/>
      <c r="F10" s="5"/>
      <c r="G10" s="10" t="s">
        <v>100</v>
      </c>
      <c r="H10" s="10"/>
      <c r="I10" s="10"/>
      <c r="J10" s="10"/>
      <c r="L10" s="5" t="s">
        <v>135</v>
      </c>
      <c r="M10" s="5"/>
      <c r="N10" s="5"/>
      <c r="O10" s="5"/>
      <c r="P10" s="5"/>
      <c r="Q10" s="5"/>
    </row>
    <row r="11" spans="1:17" x14ac:dyDescent="0.3">
      <c r="A11" s="5" t="s">
        <v>82</v>
      </c>
      <c r="B11" s="5"/>
      <c r="C11" s="5"/>
      <c r="D11" s="5"/>
      <c r="E11" s="5"/>
      <c r="F11" s="5"/>
      <c r="G11" s="10" t="s">
        <v>101</v>
      </c>
      <c r="H11" s="10"/>
      <c r="I11" s="10"/>
      <c r="J11" s="10"/>
      <c r="L11" s="5" t="s">
        <v>136</v>
      </c>
      <c r="M11" s="5"/>
      <c r="N11" s="5"/>
      <c r="O11" s="5"/>
      <c r="P11" s="5"/>
      <c r="Q11" s="5"/>
    </row>
    <row r="12" spans="1:17" x14ac:dyDescent="0.3">
      <c r="A12" s="8" t="s">
        <v>83</v>
      </c>
      <c r="B12" s="8"/>
      <c r="C12" s="8"/>
      <c r="D12" s="8"/>
      <c r="E12" s="8"/>
      <c r="F12" s="8"/>
      <c r="G12" s="10" t="s">
        <v>102</v>
      </c>
      <c r="H12" s="10"/>
      <c r="I12" s="10"/>
      <c r="J12" s="10"/>
      <c r="L12" s="5" t="s">
        <v>210</v>
      </c>
      <c r="M12" s="5"/>
      <c r="N12" s="5"/>
      <c r="O12" s="5"/>
      <c r="P12" s="5"/>
      <c r="Q12" s="5"/>
    </row>
    <row r="13" spans="1:17" x14ac:dyDescent="0.3">
      <c r="A13" s="8" t="s">
        <v>84</v>
      </c>
      <c r="B13" s="8"/>
      <c r="C13" s="8"/>
      <c r="D13" s="8"/>
      <c r="E13" s="8"/>
      <c r="F13" s="8"/>
      <c r="G13" s="10" t="s">
        <v>103</v>
      </c>
      <c r="H13" s="10"/>
      <c r="I13" s="10"/>
      <c r="J13" s="10"/>
      <c r="L13" s="5" t="s">
        <v>144</v>
      </c>
      <c r="M13" s="5"/>
      <c r="N13" s="5"/>
      <c r="O13" s="5"/>
      <c r="P13" s="5"/>
      <c r="Q13" s="5"/>
    </row>
    <row r="14" spans="1:17" x14ac:dyDescent="0.3">
      <c r="A14" s="8" t="s">
        <v>85</v>
      </c>
      <c r="B14" s="8"/>
      <c r="C14" s="8"/>
      <c r="D14" s="8"/>
      <c r="E14" s="8"/>
      <c r="F14" s="8"/>
      <c r="G14" s="10" t="s">
        <v>104</v>
      </c>
      <c r="H14" s="10"/>
      <c r="I14" s="10"/>
      <c r="J14" s="10"/>
      <c r="L14" s="5" t="s">
        <v>137</v>
      </c>
      <c r="M14" s="5"/>
      <c r="N14" s="5"/>
      <c r="O14" s="5"/>
      <c r="P14" s="5"/>
      <c r="Q14" s="5"/>
    </row>
    <row r="15" spans="1:17" ht="15.55" x14ac:dyDescent="0.3">
      <c r="A15" s="8" t="s">
        <v>86</v>
      </c>
      <c r="B15" s="8"/>
      <c r="C15" s="8"/>
      <c r="D15" s="8"/>
      <c r="E15" s="8"/>
      <c r="F15" s="8"/>
      <c r="G15" s="10" t="s">
        <v>105</v>
      </c>
      <c r="H15" s="10"/>
      <c r="I15" s="10"/>
      <c r="J15" s="10"/>
      <c r="L15" s="17" t="s">
        <v>142</v>
      </c>
      <c r="M15" s="18"/>
      <c r="N15" s="18"/>
      <c r="O15" s="18"/>
      <c r="P15" s="5"/>
      <c r="Q15" s="5"/>
    </row>
    <row r="16" spans="1:17" ht="41.5" x14ac:dyDescent="0.3">
      <c r="A16" s="8" t="s">
        <v>87</v>
      </c>
      <c r="B16" s="8"/>
      <c r="C16" s="8"/>
      <c r="D16" s="8"/>
      <c r="E16" s="8"/>
      <c r="F16" s="8"/>
      <c r="G16" s="9" t="s">
        <v>115</v>
      </c>
      <c r="H16" s="9"/>
      <c r="I16" s="9"/>
      <c r="J16" s="9"/>
      <c r="K16" s="9"/>
      <c r="L16" s="19" t="s">
        <v>138</v>
      </c>
      <c r="M16" s="19" t="s">
        <v>112</v>
      </c>
      <c r="N16" s="19" t="s">
        <v>139</v>
      </c>
      <c r="O16" s="19" t="s">
        <v>109</v>
      </c>
      <c r="P16" s="5"/>
      <c r="Q16" s="5"/>
    </row>
    <row r="17" spans="1:17" ht="27.65" x14ac:dyDescent="0.3">
      <c r="A17" s="8" t="s">
        <v>88</v>
      </c>
      <c r="B17" s="8"/>
      <c r="C17" s="8"/>
      <c r="D17" s="8"/>
      <c r="E17" s="8"/>
      <c r="F17" s="8"/>
      <c r="G17" s="9" t="s">
        <v>200</v>
      </c>
      <c r="H17" s="9"/>
      <c r="I17" s="9"/>
      <c r="J17" s="9"/>
      <c r="K17" s="9"/>
      <c r="L17" s="20" t="s">
        <v>140</v>
      </c>
      <c r="M17" s="21">
        <v>-0.1</v>
      </c>
      <c r="N17" s="21">
        <v>0</v>
      </c>
      <c r="O17" s="21">
        <v>0.1</v>
      </c>
      <c r="P17" s="5"/>
      <c r="Q17" s="5"/>
    </row>
    <row r="18" spans="1:17" ht="55.3" x14ac:dyDescent="0.3">
      <c r="A18" s="8" t="s">
        <v>89</v>
      </c>
      <c r="B18" s="8"/>
      <c r="C18" s="8"/>
      <c r="D18" s="8"/>
      <c r="E18" s="8"/>
      <c r="F18" s="8"/>
      <c r="G18" s="9" t="s">
        <v>116</v>
      </c>
      <c r="H18" s="9"/>
      <c r="I18" s="9"/>
      <c r="J18" s="9"/>
      <c r="K18" s="9"/>
      <c r="L18" s="20" t="s">
        <v>141</v>
      </c>
      <c r="M18" s="21">
        <v>-0.02</v>
      </c>
      <c r="N18" s="21">
        <v>0.05</v>
      </c>
      <c r="O18" s="21">
        <v>0.08</v>
      </c>
      <c r="P18" s="5"/>
      <c r="Q18" s="5"/>
    </row>
    <row r="19" spans="1:17" x14ac:dyDescent="0.3">
      <c r="A19" s="8" t="s">
        <v>90</v>
      </c>
      <c r="B19" s="8"/>
      <c r="C19" s="8"/>
      <c r="D19" s="8"/>
      <c r="E19" s="8"/>
      <c r="F19" s="8"/>
      <c r="G19" s="9" t="s">
        <v>113</v>
      </c>
      <c r="H19" s="9"/>
      <c r="I19" s="9"/>
      <c r="J19" s="9"/>
      <c r="K19" s="9"/>
      <c r="L19" s="1" t="s">
        <v>145</v>
      </c>
    </row>
    <row r="20" spans="1:17" x14ac:dyDescent="0.3">
      <c r="A20" s="8" t="s">
        <v>91</v>
      </c>
      <c r="B20" s="8"/>
      <c r="C20" s="8"/>
      <c r="D20" s="8"/>
      <c r="E20" s="8"/>
      <c r="F20" s="8"/>
      <c r="G20" s="9" t="s">
        <v>114</v>
      </c>
      <c r="H20" s="9"/>
      <c r="I20" s="9"/>
      <c r="J20" s="9"/>
      <c r="K20" s="9"/>
    </row>
    <row r="21" spans="1:17" ht="41.5" x14ac:dyDescent="0.3">
      <c r="G21" s="11" t="s">
        <v>106</v>
      </c>
      <c r="H21" s="11" t="s">
        <v>107</v>
      </c>
      <c r="I21" s="11" t="s">
        <v>108</v>
      </c>
      <c r="J21" s="9"/>
      <c r="K21" s="9"/>
    </row>
    <row r="22" spans="1:17" x14ac:dyDescent="0.3">
      <c r="G22" s="12" t="s">
        <v>68</v>
      </c>
      <c r="H22" s="12" t="s">
        <v>109</v>
      </c>
      <c r="I22" s="12" t="s">
        <v>110</v>
      </c>
      <c r="J22" s="9"/>
      <c r="K22" s="9"/>
    </row>
    <row r="23" spans="1:17" ht="27.65" x14ac:dyDescent="0.3">
      <c r="G23" s="12" t="s">
        <v>69</v>
      </c>
      <c r="H23" s="12" t="s">
        <v>111</v>
      </c>
      <c r="I23" s="12" t="s">
        <v>112</v>
      </c>
      <c r="J23" s="9"/>
      <c r="K23" s="9"/>
    </row>
    <row r="24" spans="1:17" x14ac:dyDescent="0.3">
      <c r="G24" s="13" t="s">
        <v>117</v>
      </c>
      <c r="H24" s="13"/>
      <c r="I24" s="13"/>
      <c r="J24" s="13"/>
      <c r="K24" s="13"/>
    </row>
    <row r="25" spans="1:17" ht="27.65" x14ac:dyDescent="0.3">
      <c r="G25" s="14" t="s">
        <v>118</v>
      </c>
      <c r="H25" s="14" t="s">
        <v>119</v>
      </c>
      <c r="I25" s="14" t="s">
        <v>120</v>
      </c>
      <c r="J25" s="14" t="s">
        <v>121</v>
      </c>
      <c r="K25" s="14" t="s">
        <v>122</v>
      </c>
    </row>
    <row r="26" spans="1:17" ht="27.65" x14ac:dyDescent="0.3">
      <c r="G26" s="15" t="s">
        <v>123</v>
      </c>
      <c r="H26" s="16">
        <v>100</v>
      </c>
      <c r="I26" s="16">
        <v>100</v>
      </c>
      <c r="J26" s="16">
        <v>-100</v>
      </c>
      <c r="K26" s="16">
        <v>100</v>
      </c>
    </row>
    <row r="27" spans="1:17" ht="27.65" x14ac:dyDescent="0.3">
      <c r="G27" s="15" t="s">
        <v>124</v>
      </c>
      <c r="H27" s="16">
        <v>102</v>
      </c>
      <c r="I27" s="16">
        <v>110</v>
      </c>
      <c r="J27" s="16">
        <v>-105</v>
      </c>
      <c r="K27" s="16">
        <v>107</v>
      </c>
    </row>
    <row r="28" spans="1:17" ht="27.65" x14ac:dyDescent="0.3">
      <c r="G28" s="15" t="s">
        <v>125</v>
      </c>
      <c r="H28" s="16">
        <v>102</v>
      </c>
      <c r="I28" s="16">
        <v>95</v>
      </c>
      <c r="J28" s="16">
        <v>-90</v>
      </c>
      <c r="K28" s="16">
        <v>107</v>
      </c>
    </row>
    <row r="29" spans="1:17" x14ac:dyDescent="0.3">
      <c r="G29" s="13" t="s">
        <v>126</v>
      </c>
      <c r="H29" s="13"/>
      <c r="I29" s="13"/>
      <c r="J29" s="13"/>
      <c r="K29" s="1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E5E01-BFD9-4EF6-A459-B95CDDFCEF3A}">
  <dimension ref="B1:K20"/>
  <sheetViews>
    <sheetView topLeftCell="B1" zoomScale="150" zoomScaleNormal="150" workbookViewId="0">
      <selection activeCell="F15" sqref="F15"/>
    </sheetView>
  </sheetViews>
  <sheetFormatPr defaultRowHeight="14.4" x14ac:dyDescent="0.3"/>
  <cols>
    <col min="1" max="1" width="8.796875" style="1"/>
    <col min="2" max="2" width="18.69921875" style="1" customWidth="1"/>
    <col min="3" max="3" width="17.296875" style="1" customWidth="1"/>
    <col min="4" max="4" width="11.8984375" style="1" bestFit="1" customWidth="1"/>
    <col min="5" max="5" width="16.09765625" style="1" bestFit="1" customWidth="1"/>
    <col min="6" max="16384" width="8.796875" style="1"/>
  </cols>
  <sheetData>
    <row r="1" spans="2:11" x14ac:dyDescent="0.3">
      <c r="B1" s="1" t="s">
        <v>59</v>
      </c>
      <c r="C1" s="4">
        <v>40</v>
      </c>
      <c r="D1" s="3">
        <v>1000</v>
      </c>
    </row>
    <row r="2" spans="2:11" x14ac:dyDescent="0.3">
      <c r="B2" s="1" t="s">
        <v>60</v>
      </c>
      <c r="C2" s="4">
        <f>C1*C3</f>
        <v>25000</v>
      </c>
      <c r="D2" s="4">
        <f>D1*D3</f>
        <v>50000</v>
      </c>
    </row>
    <row r="3" spans="2:11" x14ac:dyDescent="0.3">
      <c r="B3" s="1" t="s">
        <v>58</v>
      </c>
      <c r="C3" s="1">
        <v>625</v>
      </c>
      <c r="D3" s="1">
        <v>50</v>
      </c>
      <c r="G3" s="1" t="s">
        <v>64</v>
      </c>
      <c r="H3" s="1" t="s">
        <v>65</v>
      </c>
      <c r="I3" s="1" t="s">
        <v>66</v>
      </c>
    </row>
    <row r="4" spans="2:11" x14ac:dyDescent="0.3">
      <c r="C4" s="1">
        <f>C2/SUM($C$2:$D$2)</f>
        <v>0.33333333333333331</v>
      </c>
      <c r="D4" s="1">
        <f>D2/SUM($C$2:$D$2)</f>
        <v>0.66666666666666663</v>
      </c>
      <c r="G4" s="2">
        <v>0.08</v>
      </c>
      <c r="H4" s="2">
        <v>0.1</v>
      </c>
      <c r="I4" s="2">
        <v>0.05</v>
      </c>
    </row>
    <row r="5" spans="2:11" x14ac:dyDescent="0.3">
      <c r="C5" s="1" t="s">
        <v>1</v>
      </c>
      <c r="D5" s="1" t="s">
        <v>2</v>
      </c>
      <c r="E5" s="1" t="s">
        <v>63</v>
      </c>
      <c r="G5" s="2">
        <v>-0.08</v>
      </c>
      <c r="H5" s="2">
        <v>-0.05</v>
      </c>
      <c r="I5" s="2">
        <v>-0.1</v>
      </c>
    </row>
    <row r="6" spans="2:11" x14ac:dyDescent="0.3">
      <c r="C6" s="2">
        <v>-0.1</v>
      </c>
      <c r="D6" s="2">
        <v>-0.02</v>
      </c>
      <c r="E6" s="2">
        <f t="shared" ref="E6:E7" si="0">$C$4*(-C6)+$D$4*D6</f>
        <v>0.02</v>
      </c>
    </row>
    <row r="7" spans="2:11" x14ac:dyDescent="0.3">
      <c r="C7" s="2">
        <v>-0.1</v>
      </c>
      <c r="D7" s="2">
        <v>-0.02</v>
      </c>
      <c r="E7" s="2">
        <f t="shared" si="0"/>
        <v>0.02</v>
      </c>
      <c r="H7" s="1" t="s">
        <v>70</v>
      </c>
      <c r="I7" s="1" t="s">
        <v>71</v>
      </c>
      <c r="J7" s="1" t="s">
        <v>72</v>
      </c>
      <c r="K7" s="1" t="s">
        <v>73</v>
      </c>
    </row>
    <row r="8" spans="2:11" x14ac:dyDescent="0.3">
      <c r="C8" s="2">
        <v>-0.1</v>
      </c>
      <c r="D8" s="2">
        <v>-0.02</v>
      </c>
      <c r="E8" s="2">
        <f>$C$4*(-C8)+$D$4*D8</f>
        <v>0.02</v>
      </c>
      <c r="G8" s="1" t="s">
        <v>67</v>
      </c>
      <c r="H8" s="4">
        <v>100</v>
      </c>
      <c r="I8" s="4">
        <v>100</v>
      </c>
      <c r="J8" s="4">
        <v>-100</v>
      </c>
      <c r="K8" s="4">
        <v>100</v>
      </c>
    </row>
    <row r="9" spans="2:11" x14ac:dyDescent="0.3">
      <c r="C9" s="2">
        <v>0</v>
      </c>
      <c r="D9" s="2">
        <v>0.05</v>
      </c>
      <c r="E9" s="2">
        <f t="shared" ref="E9:E14" si="1">$C$4*(-C9)+$D$4*D9</f>
        <v>3.3333333333333333E-2</v>
      </c>
      <c r="G9" s="1" t="s">
        <v>68</v>
      </c>
      <c r="H9" s="4">
        <v>102</v>
      </c>
      <c r="I9" s="4">
        <v>110</v>
      </c>
      <c r="J9" s="4">
        <v>-105</v>
      </c>
      <c r="K9" s="4">
        <v>107</v>
      </c>
    </row>
    <row r="10" spans="2:11" x14ac:dyDescent="0.3">
      <c r="C10" s="2">
        <v>0</v>
      </c>
      <c r="D10" s="2">
        <v>0.05</v>
      </c>
      <c r="E10" s="2">
        <f t="shared" ref="E10:E11" si="2">$C$4*(-C10)+$D$4*D10</f>
        <v>3.3333333333333333E-2</v>
      </c>
      <c r="G10" s="1" t="s">
        <v>69</v>
      </c>
      <c r="H10" s="4">
        <v>102</v>
      </c>
      <c r="I10" s="4">
        <v>95</v>
      </c>
      <c r="J10" s="4">
        <v>-90</v>
      </c>
      <c r="K10" s="4">
        <v>107</v>
      </c>
    </row>
    <row r="11" spans="2:11" x14ac:dyDescent="0.3">
      <c r="C11" s="2">
        <v>0</v>
      </c>
      <c r="D11" s="2">
        <v>0.05</v>
      </c>
      <c r="E11" s="2">
        <f t="shared" si="2"/>
        <v>3.3333333333333333E-2</v>
      </c>
    </row>
    <row r="12" spans="2:11" x14ac:dyDescent="0.3">
      <c r="C12" s="2">
        <v>0.1</v>
      </c>
      <c r="D12" s="2">
        <v>0.08</v>
      </c>
      <c r="E12" s="2">
        <f t="shared" si="1"/>
        <v>1.9999999999999997E-2</v>
      </c>
    </row>
    <row r="13" spans="2:11" x14ac:dyDescent="0.3">
      <c r="C13" s="2">
        <v>0.1</v>
      </c>
      <c r="D13" s="2">
        <v>0.08</v>
      </c>
      <c r="E13" s="2">
        <f t="shared" si="1"/>
        <v>1.9999999999999997E-2</v>
      </c>
    </row>
    <row r="14" spans="2:11" x14ac:dyDescent="0.3">
      <c r="C14" s="2">
        <v>0.1</v>
      </c>
      <c r="D14" s="2">
        <v>0.08</v>
      </c>
      <c r="E14" s="2">
        <f t="shared" si="1"/>
        <v>1.9999999999999997E-2</v>
      </c>
    </row>
    <row r="15" spans="2:11" x14ac:dyDescent="0.3">
      <c r="B15" s="5" t="s">
        <v>61</v>
      </c>
      <c r="C15" s="6">
        <f>AVERAGE(C6:C14)</f>
        <v>0</v>
      </c>
      <c r="D15" s="6">
        <f t="shared" ref="D15:E15" si="3">AVERAGE(D6:D14)</f>
        <v>3.6666666666666667E-2</v>
      </c>
      <c r="E15" s="6">
        <f t="shared" si="3"/>
        <v>2.4444444444444439E-2</v>
      </c>
    </row>
    <row r="16" spans="2:11" x14ac:dyDescent="0.3">
      <c r="B16" s="5" t="s">
        <v>62</v>
      </c>
      <c r="C16" s="6">
        <f>STDEV(C6:C14)</f>
        <v>8.6602540378443879E-2</v>
      </c>
      <c r="D16" s="6">
        <f t="shared" ref="D16:E16" si="4">STDEV(D6:D14)</f>
        <v>4.4440972086577948E-2</v>
      </c>
      <c r="E16" s="6">
        <f t="shared" si="4"/>
        <v>6.6666666666666957E-3</v>
      </c>
    </row>
    <row r="17" spans="2:5" x14ac:dyDescent="0.3">
      <c r="B17" s="5" t="s">
        <v>0</v>
      </c>
      <c r="C17" s="7">
        <f>C15/C16</f>
        <v>0</v>
      </c>
      <c r="D17" s="7">
        <f t="shared" ref="D17:E17" si="5">D15/D16</f>
        <v>0.82506446067908412</v>
      </c>
      <c r="E17" s="7">
        <f t="shared" si="5"/>
        <v>3.6666666666666496</v>
      </c>
    </row>
    <row r="18" spans="2:5" x14ac:dyDescent="0.3">
      <c r="D18" s="1" t="s">
        <v>61</v>
      </c>
      <c r="E18" s="1" t="str">
        <f t="shared" ref="E18" ca="1" si="6">_xlfn.FORMULATEXT(E15)</f>
        <v>=AVERAGE(E6:E14)</v>
      </c>
    </row>
    <row r="19" spans="2:5" x14ac:dyDescent="0.3">
      <c r="D19" s="1" t="s">
        <v>62</v>
      </c>
      <c r="E19" s="1" t="str">
        <f t="shared" ref="E19" ca="1" si="7">_xlfn.FORMULATEXT(E16)</f>
        <v>=STDEV(E6:E14)</v>
      </c>
    </row>
    <row r="20" spans="2:5" x14ac:dyDescent="0.3">
      <c r="D20" s="1" t="s">
        <v>0</v>
      </c>
      <c r="E20" s="1" t="str">
        <f t="shared" ref="E20" ca="1" si="8">_xlfn.FORMULATEXT(E17)</f>
        <v>=E15/E16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31C6E-512A-4A34-BE99-6442D2262FD7}">
  <dimension ref="A1:P28"/>
  <sheetViews>
    <sheetView tabSelected="1" topLeftCell="A2" zoomScale="110" zoomScaleNormal="110" workbookViewId="0">
      <selection activeCell="A28" sqref="A28"/>
    </sheetView>
  </sheetViews>
  <sheetFormatPr defaultRowHeight="14.4" x14ac:dyDescent="0.3"/>
  <cols>
    <col min="1" max="5" width="8.796875" style="1"/>
    <col min="6" max="6" width="12.59765625" style="1" customWidth="1"/>
    <col min="7" max="7" width="8.796875" style="1"/>
    <col min="8" max="8" width="11.3984375" style="1" customWidth="1"/>
    <col min="9" max="11" width="8.796875" style="1"/>
    <col min="12" max="12" width="16.09765625" style="1" customWidth="1"/>
    <col min="13" max="16384" width="8.796875" style="1"/>
  </cols>
  <sheetData>
    <row r="1" spans="1:16" x14ac:dyDescent="0.3">
      <c r="A1" s="5" t="s">
        <v>146</v>
      </c>
      <c r="B1" s="5"/>
      <c r="C1" s="5"/>
      <c r="D1" s="5"/>
      <c r="E1" s="5"/>
    </row>
    <row r="2" spans="1:16" x14ac:dyDescent="0.3">
      <c r="A2" s="5" t="s">
        <v>147</v>
      </c>
      <c r="B2" s="5"/>
      <c r="C2" s="5"/>
      <c r="D2" s="5"/>
      <c r="E2" s="5"/>
    </row>
    <row r="3" spans="1:16" x14ac:dyDescent="0.3">
      <c r="A3" s="5" t="s">
        <v>148</v>
      </c>
      <c r="B3" s="5"/>
      <c r="C3" s="5"/>
      <c r="D3" s="5"/>
      <c r="E3" s="5"/>
      <c r="I3" s="1">
        <f>1.46^10</f>
        <v>44.007688496164398</v>
      </c>
    </row>
    <row r="4" spans="1:16" x14ac:dyDescent="0.3">
      <c r="A4" s="5" t="s">
        <v>149</v>
      </c>
      <c r="B4" s="5"/>
      <c r="C4" s="5"/>
      <c r="D4" s="5"/>
      <c r="E4" s="5"/>
    </row>
    <row r="5" spans="1:16" x14ac:dyDescent="0.3">
      <c r="A5" s="5" t="s">
        <v>150</v>
      </c>
      <c r="B5" s="5"/>
      <c r="C5" s="5"/>
      <c r="D5" s="5"/>
      <c r="E5" s="5"/>
    </row>
    <row r="6" spans="1:16" x14ac:dyDescent="0.3">
      <c r="A6" s="5" t="s">
        <v>151</v>
      </c>
      <c r="B6" s="5"/>
      <c r="C6" s="5"/>
      <c r="D6" s="5"/>
      <c r="E6" s="5"/>
    </row>
    <row r="7" spans="1:16" x14ac:dyDescent="0.3">
      <c r="A7" s="5" t="s">
        <v>152</v>
      </c>
      <c r="B7" s="5"/>
      <c r="C7" s="5"/>
      <c r="D7" s="5"/>
      <c r="E7" s="5"/>
      <c r="J7" s="1" t="s">
        <v>57</v>
      </c>
    </row>
    <row r="8" spans="1:16" x14ac:dyDescent="0.3">
      <c r="A8" s="5" t="s">
        <v>153</v>
      </c>
      <c r="B8" s="5"/>
      <c r="C8" s="5"/>
      <c r="D8" s="5"/>
      <c r="E8" s="5"/>
    </row>
    <row r="9" spans="1:16" x14ac:dyDescent="0.3">
      <c r="A9" s="5" t="s">
        <v>209</v>
      </c>
      <c r="B9" s="5"/>
      <c r="C9" s="5"/>
      <c r="D9" s="5"/>
      <c r="E9" s="5"/>
    </row>
    <row r="10" spans="1:16" x14ac:dyDescent="0.3">
      <c r="A10" s="8" t="s">
        <v>211</v>
      </c>
      <c r="B10" s="8"/>
      <c r="C10" s="8"/>
      <c r="D10" s="8"/>
      <c r="E10" s="8"/>
      <c r="F10" s="1" t="s">
        <v>3</v>
      </c>
      <c r="G10" s="1" t="s">
        <v>4</v>
      </c>
      <c r="J10" s="1" t="s">
        <v>5</v>
      </c>
      <c r="K10" s="1" t="s">
        <v>6</v>
      </c>
      <c r="N10" s="1" t="s">
        <v>7</v>
      </c>
    </row>
    <row r="11" spans="1:16" x14ac:dyDescent="0.3">
      <c r="A11" s="8" t="s">
        <v>154</v>
      </c>
      <c r="B11" s="8"/>
      <c r="C11" s="8"/>
      <c r="D11" s="8"/>
      <c r="E11" s="8"/>
      <c r="G11" s="1" t="s">
        <v>8</v>
      </c>
      <c r="H11" s="1" t="s">
        <v>9</v>
      </c>
      <c r="I11" s="1" t="s">
        <v>10</v>
      </c>
      <c r="J11" s="1" t="s">
        <v>11</v>
      </c>
      <c r="K11" s="1" t="s">
        <v>12</v>
      </c>
      <c r="L11" s="1" t="s">
        <v>13</v>
      </c>
      <c r="M11" s="1" t="s">
        <v>14</v>
      </c>
      <c r="N11" s="1" t="s">
        <v>15</v>
      </c>
      <c r="O11" s="1" t="s">
        <v>16</v>
      </c>
      <c r="P11" s="1" t="s">
        <v>17</v>
      </c>
    </row>
    <row r="12" spans="1:16" x14ac:dyDescent="0.3">
      <c r="A12" s="8" t="s">
        <v>155</v>
      </c>
      <c r="B12" s="8"/>
      <c r="C12" s="8"/>
      <c r="D12" s="8"/>
      <c r="F12" s="22">
        <v>43619</v>
      </c>
      <c r="G12" s="1" t="s">
        <v>18</v>
      </c>
      <c r="H12" s="1" t="s">
        <v>19</v>
      </c>
      <c r="I12" s="23">
        <v>16.37</v>
      </c>
      <c r="J12" s="1" t="s">
        <v>20</v>
      </c>
      <c r="K12" s="23">
        <v>23.85</v>
      </c>
      <c r="L12" s="22">
        <v>43861</v>
      </c>
      <c r="M12" s="1">
        <v>-37</v>
      </c>
      <c r="N12" s="23">
        <v>7.48</v>
      </c>
      <c r="O12" s="2">
        <v>0.45689999999999997</v>
      </c>
      <c r="P12" s="2">
        <v>96.390500000000003</v>
      </c>
    </row>
    <row r="13" spans="1:16" x14ac:dyDescent="0.3">
      <c r="A13" s="8" t="s">
        <v>156</v>
      </c>
      <c r="B13" s="8"/>
      <c r="C13" s="8"/>
      <c r="D13" s="8"/>
      <c r="F13" s="22">
        <v>43664</v>
      </c>
      <c r="G13" s="1" t="s">
        <v>21</v>
      </c>
      <c r="H13" s="1" t="s">
        <v>22</v>
      </c>
      <c r="I13" s="23">
        <v>18.5</v>
      </c>
      <c r="J13" s="1" t="s">
        <v>23</v>
      </c>
      <c r="K13" s="23">
        <v>40</v>
      </c>
      <c r="L13" s="22">
        <v>44012</v>
      </c>
      <c r="M13" s="1">
        <v>114</v>
      </c>
      <c r="N13" s="23">
        <v>21.5</v>
      </c>
      <c r="O13" s="2">
        <v>1.1621999999999999</v>
      </c>
      <c r="P13" s="2">
        <v>10.8095</v>
      </c>
    </row>
    <row r="14" spans="1:16" x14ac:dyDescent="0.3">
      <c r="A14" s="8" t="s">
        <v>157</v>
      </c>
      <c r="B14" s="8"/>
      <c r="C14" s="8"/>
      <c r="D14" s="8"/>
      <c r="F14" s="22">
        <v>43770</v>
      </c>
      <c r="G14" s="1" t="s">
        <v>24</v>
      </c>
      <c r="H14" s="1" t="s">
        <v>25</v>
      </c>
      <c r="I14" s="23">
        <v>6.22</v>
      </c>
      <c r="J14" s="1" t="s">
        <v>26</v>
      </c>
      <c r="K14" s="23">
        <v>7.35</v>
      </c>
      <c r="L14" s="22">
        <v>43921</v>
      </c>
      <c r="M14" s="1">
        <v>23</v>
      </c>
      <c r="N14" s="23">
        <v>1.1299999999999999</v>
      </c>
      <c r="O14" s="2">
        <v>0.1817</v>
      </c>
      <c r="P14" s="2">
        <v>6.6215999999999999</v>
      </c>
    </row>
    <row r="15" spans="1:16" x14ac:dyDescent="0.3">
      <c r="A15" s="8" t="s">
        <v>158</v>
      </c>
      <c r="B15" s="8"/>
      <c r="C15" s="8"/>
      <c r="D15" s="8"/>
      <c r="F15" s="22">
        <v>43722</v>
      </c>
      <c r="G15" s="1" t="s">
        <v>27</v>
      </c>
      <c r="H15" s="1" t="s">
        <v>28</v>
      </c>
      <c r="I15" s="23">
        <v>14.28</v>
      </c>
      <c r="J15" s="1" t="s">
        <v>29</v>
      </c>
      <c r="K15" s="23">
        <v>16</v>
      </c>
      <c r="L15" s="22">
        <v>43921</v>
      </c>
      <c r="M15" s="1">
        <v>23</v>
      </c>
      <c r="N15" s="23">
        <v>1.72</v>
      </c>
      <c r="O15" s="2">
        <v>0.12039999999999999</v>
      </c>
      <c r="P15" s="2">
        <v>2.9895999999999998</v>
      </c>
    </row>
    <row r="16" spans="1:16" x14ac:dyDescent="0.3">
      <c r="A16" s="8" t="s">
        <v>159</v>
      </c>
      <c r="B16" s="8"/>
      <c r="C16" s="8"/>
      <c r="D16" s="8"/>
      <c r="F16" s="22">
        <v>43535</v>
      </c>
      <c r="G16" s="1" t="s">
        <v>30</v>
      </c>
      <c r="H16" s="1" t="s">
        <v>31</v>
      </c>
      <c r="I16" s="23">
        <v>116.15</v>
      </c>
      <c r="J16" s="1" t="s">
        <v>32</v>
      </c>
      <c r="K16" s="23">
        <v>125</v>
      </c>
      <c r="L16" s="22">
        <v>43830</v>
      </c>
      <c r="M16" s="1">
        <v>-68</v>
      </c>
      <c r="N16" s="23">
        <v>8.85</v>
      </c>
      <c r="O16" s="2">
        <v>7.6200000000000004E-2</v>
      </c>
      <c r="P16" s="2">
        <v>1.4435</v>
      </c>
    </row>
    <row r="17" spans="1:16" x14ac:dyDescent="0.3">
      <c r="A17" s="8" t="s">
        <v>160</v>
      </c>
      <c r="B17" s="8"/>
      <c r="C17" s="8"/>
      <c r="D17" s="8"/>
      <c r="F17" s="22">
        <v>43781</v>
      </c>
      <c r="G17" s="1" t="s">
        <v>33</v>
      </c>
      <c r="H17" s="1" t="s">
        <v>34</v>
      </c>
      <c r="I17" s="23">
        <v>15.63</v>
      </c>
      <c r="J17" s="1" t="s">
        <v>35</v>
      </c>
      <c r="K17" s="23">
        <v>16.5</v>
      </c>
      <c r="L17" s="22">
        <v>43921</v>
      </c>
      <c r="M17" s="1">
        <v>23</v>
      </c>
      <c r="N17" s="23">
        <v>0.87</v>
      </c>
      <c r="O17" s="2">
        <v>5.57E-2</v>
      </c>
      <c r="P17" s="2">
        <v>0.93289999999999995</v>
      </c>
    </row>
    <row r="18" spans="1:16" x14ac:dyDescent="0.3">
      <c r="A18" s="8" t="s">
        <v>161</v>
      </c>
      <c r="B18" s="8"/>
      <c r="C18" s="8"/>
      <c r="D18" s="8"/>
      <c r="F18" s="22">
        <v>43748</v>
      </c>
      <c r="G18" s="1" t="s">
        <v>36</v>
      </c>
      <c r="H18" s="1" t="s">
        <v>37</v>
      </c>
      <c r="I18" s="23">
        <v>46.35</v>
      </c>
      <c r="J18" s="1" t="s">
        <v>38</v>
      </c>
      <c r="K18" s="23">
        <v>48</v>
      </c>
      <c r="L18" s="22">
        <v>43921</v>
      </c>
      <c r="M18" s="1">
        <v>23</v>
      </c>
      <c r="N18" s="23">
        <v>1.65</v>
      </c>
      <c r="O18" s="2">
        <v>3.56E-2</v>
      </c>
      <c r="P18" s="2">
        <v>0.53049999999999997</v>
      </c>
    </row>
    <row r="19" spans="1:16" x14ac:dyDescent="0.3">
      <c r="A19" s="8" t="s">
        <v>162</v>
      </c>
      <c r="B19" s="8"/>
      <c r="C19" s="8"/>
      <c r="D19" s="8"/>
      <c r="F19" s="22">
        <v>43773</v>
      </c>
      <c r="G19" s="1" t="s">
        <v>39</v>
      </c>
      <c r="H19" s="1" t="s">
        <v>40</v>
      </c>
      <c r="I19" s="23">
        <v>29.91</v>
      </c>
      <c r="J19" s="1" t="s">
        <v>41</v>
      </c>
      <c r="K19" s="23">
        <v>30.75</v>
      </c>
      <c r="L19" s="22">
        <v>43888</v>
      </c>
      <c r="M19" s="1">
        <v>-10</v>
      </c>
      <c r="N19" s="23">
        <v>0.84</v>
      </c>
      <c r="O19" s="2">
        <v>2.81E-2</v>
      </c>
      <c r="P19" s="2">
        <v>0.4007</v>
      </c>
    </row>
    <row r="20" spans="1:16" x14ac:dyDescent="0.3">
      <c r="A20" s="8" t="s">
        <v>163</v>
      </c>
      <c r="B20" s="8"/>
      <c r="C20" s="8"/>
      <c r="D20" s="8"/>
      <c r="F20" s="22">
        <v>43655</v>
      </c>
      <c r="G20" s="1" t="s">
        <v>42</v>
      </c>
      <c r="H20" s="1" t="s">
        <v>43</v>
      </c>
      <c r="I20" s="23">
        <v>65.14</v>
      </c>
      <c r="J20" s="1" t="s">
        <v>44</v>
      </c>
      <c r="K20" s="23">
        <v>70</v>
      </c>
      <c r="L20" s="22">
        <v>43982</v>
      </c>
      <c r="M20" s="1">
        <v>84</v>
      </c>
      <c r="N20" s="23">
        <v>4.8600000000000003</v>
      </c>
      <c r="O20" s="2">
        <v>7.46E-2</v>
      </c>
      <c r="P20" s="2">
        <v>0.36709999999999998</v>
      </c>
    </row>
    <row r="21" spans="1:16" x14ac:dyDescent="0.3">
      <c r="A21" s="8" t="s">
        <v>164</v>
      </c>
      <c r="B21" s="8"/>
      <c r="C21" s="8"/>
      <c r="D21" s="8"/>
      <c r="F21" s="22">
        <v>43815</v>
      </c>
      <c r="G21" s="1" t="s">
        <v>45</v>
      </c>
      <c r="H21" s="1" t="s">
        <v>46</v>
      </c>
      <c r="I21" s="23">
        <v>20.61</v>
      </c>
      <c r="J21" s="1" t="s">
        <v>47</v>
      </c>
      <c r="K21" s="23">
        <v>22.45</v>
      </c>
      <c r="L21" s="22">
        <v>44012</v>
      </c>
      <c r="M21" s="1">
        <v>114</v>
      </c>
      <c r="N21" s="23">
        <v>1.84</v>
      </c>
      <c r="O21" s="2">
        <v>8.9300000000000004E-2</v>
      </c>
      <c r="P21" s="2">
        <v>0.31490000000000001</v>
      </c>
    </row>
    <row r="22" spans="1:16" x14ac:dyDescent="0.3">
      <c r="A22" s="8" t="s">
        <v>165</v>
      </c>
      <c r="B22" s="8"/>
      <c r="C22" s="8"/>
      <c r="D22" s="8"/>
      <c r="F22" s="22">
        <v>43552</v>
      </c>
      <c r="G22" s="1" t="s">
        <v>48</v>
      </c>
      <c r="H22" s="1" t="s">
        <v>49</v>
      </c>
      <c r="I22" s="23">
        <v>133.80000000000001</v>
      </c>
      <c r="J22" s="1" t="s">
        <v>50</v>
      </c>
      <c r="K22" s="23">
        <v>136.5</v>
      </c>
      <c r="L22" s="22">
        <v>43861</v>
      </c>
      <c r="M22" s="1">
        <v>-37</v>
      </c>
      <c r="N22" s="23">
        <v>2.7</v>
      </c>
      <c r="O22" s="2">
        <v>2.0199999999999999E-2</v>
      </c>
      <c r="P22" s="2">
        <v>0.2752</v>
      </c>
    </row>
    <row r="23" spans="1:16" x14ac:dyDescent="0.3">
      <c r="A23" s="8" t="s">
        <v>166</v>
      </c>
      <c r="B23" s="8"/>
      <c r="C23" s="8"/>
      <c r="D23" s="8"/>
      <c r="F23" s="22">
        <v>43768</v>
      </c>
      <c r="G23" s="1" t="s">
        <v>51</v>
      </c>
      <c r="H23" s="1" t="s">
        <v>52</v>
      </c>
      <c r="I23" s="23">
        <v>93.86</v>
      </c>
      <c r="J23" s="1" t="s">
        <v>53</v>
      </c>
      <c r="K23" s="23">
        <v>100</v>
      </c>
      <c r="L23" s="22">
        <v>44058</v>
      </c>
      <c r="M23" s="1">
        <v>160</v>
      </c>
      <c r="N23" s="23">
        <v>6.14</v>
      </c>
      <c r="O23" s="2">
        <v>6.54E-2</v>
      </c>
      <c r="P23" s="2">
        <v>0.1555</v>
      </c>
    </row>
    <row r="24" spans="1:16" x14ac:dyDescent="0.3">
      <c r="A24" s="8" t="s">
        <v>167</v>
      </c>
      <c r="B24" s="8"/>
      <c r="C24" s="8"/>
      <c r="D24" s="8"/>
      <c r="F24" s="22">
        <v>43892</v>
      </c>
      <c r="G24" s="1" t="s">
        <v>54</v>
      </c>
      <c r="H24" s="1" t="s">
        <v>55</v>
      </c>
      <c r="I24" s="23">
        <v>94.35</v>
      </c>
      <c r="J24" s="1" t="s">
        <v>56</v>
      </c>
      <c r="K24" s="23">
        <v>95.5</v>
      </c>
      <c r="L24" s="22">
        <v>43930</v>
      </c>
      <c r="M24" s="1">
        <v>32</v>
      </c>
      <c r="N24" s="23">
        <v>1.1499999999999999</v>
      </c>
      <c r="O24" s="2">
        <v>1.2200000000000001E-2</v>
      </c>
      <c r="P24" s="2">
        <v>0.1482</v>
      </c>
    </row>
    <row r="25" spans="1:16" x14ac:dyDescent="0.3">
      <c r="A25" s="8" t="s">
        <v>168</v>
      </c>
      <c r="B25" s="8"/>
      <c r="C25" s="8"/>
      <c r="D25" s="8"/>
    </row>
    <row r="26" spans="1:16" x14ac:dyDescent="0.3">
      <c r="A26" s="8" t="s">
        <v>169</v>
      </c>
      <c r="B26" s="8"/>
      <c r="C26" s="8"/>
      <c r="D26" s="8"/>
    </row>
    <row r="27" spans="1:16" x14ac:dyDescent="0.3">
      <c r="A27" s="24" t="s">
        <v>170</v>
      </c>
      <c r="B27" s="24"/>
      <c r="C27" s="24"/>
      <c r="D27" s="24"/>
    </row>
    <row r="28" spans="1:16" x14ac:dyDescent="0.3">
      <c r="A28" s="24" t="s">
        <v>171</v>
      </c>
      <c r="B28" s="24"/>
      <c r="C28" s="24"/>
      <c r="D28" s="2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8548A-71F5-4574-843D-984DBC15D097}">
  <dimension ref="A1:K25"/>
  <sheetViews>
    <sheetView topLeftCell="A5" zoomScale="120" zoomScaleNormal="120" workbookViewId="0">
      <selection activeCell="H5" sqref="H5:K13"/>
    </sheetView>
  </sheetViews>
  <sheetFormatPr defaultRowHeight="14.4" x14ac:dyDescent="0.3"/>
  <cols>
    <col min="1" max="16384" width="8.796875" style="1"/>
  </cols>
  <sheetData>
    <row r="1" spans="1:11" x14ac:dyDescent="0.3">
      <c r="A1" s="1" t="s">
        <v>172</v>
      </c>
    </row>
    <row r="2" spans="1:11" x14ac:dyDescent="0.3">
      <c r="A2" s="1" t="s">
        <v>173</v>
      </c>
    </row>
    <row r="3" spans="1:11" x14ac:dyDescent="0.3">
      <c r="A3" s="1" t="s">
        <v>174</v>
      </c>
    </row>
    <row r="4" spans="1:11" x14ac:dyDescent="0.3">
      <c r="A4" s="1" t="s">
        <v>175</v>
      </c>
    </row>
    <row r="5" spans="1:11" x14ac:dyDescent="0.3">
      <c r="A5" s="24" t="s">
        <v>196</v>
      </c>
      <c r="B5" s="24"/>
      <c r="C5" s="24"/>
      <c r="D5" s="24"/>
      <c r="E5" s="24"/>
      <c r="F5" s="24"/>
      <c r="H5" s="25" t="s">
        <v>201</v>
      </c>
      <c r="I5" s="25"/>
      <c r="J5" s="25"/>
      <c r="K5" s="25"/>
    </row>
    <row r="6" spans="1:11" x14ac:dyDescent="0.3">
      <c r="A6" s="24" t="s">
        <v>176</v>
      </c>
      <c r="B6" s="24"/>
      <c r="C6" s="24"/>
      <c r="D6" s="24"/>
      <c r="E6" s="24"/>
      <c r="F6" s="24"/>
      <c r="H6" s="25" t="s">
        <v>208</v>
      </c>
      <c r="I6" s="25"/>
      <c r="J6" s="25"/>
      <c r="K6" s="25"/>
    </row>
    <row r="7" spans="1:11" x14ac:dyDescent="0.3">
      <c r="A7" s="24" t="s">
        <v>177</v>
      </c>
      <c r="B7" s="24"/>
      <c r="C7" s="24"/>
      <c r="D7" s="24"/>
      <c r="E7" s="24"/>
      <c r="F7" s="24"/>
      <c r="H7" s="25" t="s">
        <v>202</v>
      </c>
      <c r="I7" s="25"/>
      <c r="J7" s="25"/>
      <c r="K7" s="25"/>
    </row>
    <row r="8" spans="1:11" x14ac:dyDescent="0.3">
      <c r="A8" s="24" t="s">
        <v>178</v>
      </c>
      <c r="B8" s="24"/>
      <c r="C8" s="24"/>
      <c r="D8" s="24"/>
      <c r="E8" s="24"/>
      <c r="F8" s="24"/>
      <c r="H8" s="25" t="s">
        <v>203</v>
      </c>
      <c r="I8" s="25"/>
      <c r="J8" s="25"/>
      <c r="K8" s="25"/>
    </row>
    <row r="9" spans="1:11" x14ac:dyDescent="0.3">
      <c r="A9" s="24" t="s">
        <v>179</v>
      </c>
      <c r="B9" s="24"/>
      <c r="C9" s="24"/>
      <c r="D9" s="24"/>
      <c r="E9" s="24"/>
      <c r="F9" s="24"/>
      <c r="H9" s="25" t="s">
        <v>204</v>
      </c>
      <c r="I9" s="25"/>
      <c r="J9" s="25"/>
      <c r="K9" s="25"/>
    </row>
    <row r="10" spans="1:11" x14ac:dyDescent="0.3">
      <c r="A10" s="24" t="s">
        <v>180</v>
      </c>
      <c r="B10" s="24"/>
      <c r="C10" s="24"/>
      <c r="D10" s="24"/>
      <c r="E10" s="24"/>
      <c r="F10" s="24"/>
      <c r="H10" s="25" t="s">
        <v>205</v>
      </c>
      <c r="I10" s="25"/>
      <c r="J10" s="25"/>
      <c r="K10" s="25"/>
    </row>
    <row r="11" spans="1:11" x14ac:dyDescent="0.3">
      <c r="A11" s="24" t="s">
        <v>181</v>
      </c>
      <c r="B11" s="24"/>
      <c r="C11" s="24"/>
      <c r="D11" s="24"/>
      <c r="E11" s="24"/>
      <c r="F11" s="24"/>
      <c r="H11" s="25" t="s">
        <v>206</v>
      </c>
      <c r="I11" s="25"/>
      <c r="J11" s="25"/>
      <c r="K11" s="25"/>
    </row>
    <row r="12" spans="1:11" x14ac:dyDescent="0.3">
      <c r="A12" s="24" t="s">
        <v>182</v>
      </c>
      <c r="B12" s="24"/>
      <c r="C12" s="24"/>
      <c r="D12" s="24"/>
      <c r="E12" s="24"/>
      <c r="F12" s="24"/>
      <c r="H12" s="25" t="s">
        <v>207</v>
      </c>
      <c r="I12" s="25"/>
      <c r="J12" s="25"/>
      <c r="K12" s="25"/>
    </row>
    <row r="13" spans="1:11" x14ac:dyDescent="0.3">
      <c r="A13" s="24" t="s">
        <v>183</v>
      </c>
      <c r="B13" s="24"/>
      <c r="C13" s="24"/>
      <c r="D13" s="24"/>
      <c r="E13" s="24"/>
      <c r="F13" s="24"/>
      <c r="H13" s="25"/>
      <c r="I13" s="25"/>
      <c r="J13" s="25"/>
      <c r="K13" s="25"/>
    </row>
    <row r="14" spans="1:11" x14ac:dyDescent="0.3">
      <c r="A14" s="24" t="s">
        <v>185</v>
      </c>
      <c r="B14" s="24"/>
      <c r="C14" s="24"/>
      <c r="D14" s="24"/>
      <c r="E14" s="24"/>
      <c r="F14" s="24"/>
    </row>
    <row r="15" spans="1:11" x14ac:dyDescent="0.3">
      <c r="A15" s="24" t="s">
        <v>184</v>
      </c>
      <c r="B15" s="24"/>
      <c r="C15" s="24"/>
      <c r="D15" s="24"/>
      <c r="E15" s="24"/>
      <c r="F15" s="24"/>
    </row>
    <row r="16" spans="1:11" x14ac:dyDescent="0.3">
      <c r="A16" s="24" t="s">
        <v>186</v>
      </c>
      <c r="B16" s="24"/>
      <c r="C16" s="24"/>
      <c r="D16" s="24"/>
      <c r="E16" s="24"/>
      <c r="F16" s="24"/>
    </row>
    <row r="17" spans="1:6" x14ac:dyDescent="0.3">
      <c r="A17" s="24" t="s">
        <v>187</v>
      </c>
      <c r="B17" s="24"/>
      <c r="C17" s="24"/>
      <c r="D17" s="24"/>
      <c r="E17" s="24"/>
      <c r="F17" s="24"/>
    </row>
    <row r="18" spans="1:6" x14ac:dyDescent="0.3">
      <c r="A18" s="24" t="s">
        <v>188</v>
      </c>
      <c r="B18" s="24"/>
      <c r="C18" s="24"/>
      <c r="D18" s="24"/>
      <c r="E18" s="24"/>
      <c r="F18" s="24"/>
    </row>
    <row r="19" spans="1:6" x14ac:dyDescent="0.3">
      <c r="A19" s="24" t="s">
        <v>189</v>
      </c>
      <c r="B19" s="24"/>
      <c r="C19" s="24"/>
      <c r="D19" s="24"/>
      <c r="E19" s="24"/>
      <c r="F19" s="24"/>
    </row>
    <row r="20" spans="1:6" x14ac:dyDescent="0.3">
      <c r="A20" s="24" t="s">
        <v>190</v>
      </c>
      <c r="B20" s="24"/>
      <c r="C20" s="24"/>
      <c r="D20" s="24"/>
      <c r="E20" s="24"/>
      <c r="F20" s="24"/>
    </row>
    <row r="21" spans="1:6" x14ac:dyDescent="0.3">
      <c r="A21" s="24" t="s">
        <v>191</v>
      </c>
      <c r="B21" s="24"/>
      <c r="C21" s="24"/>
      <c r="D21" s="24"/>
      <c r="E21" s="24"/>
      <c r="F21" s="24"/>
    </row>
    <row r="22" spans="1:6" x14ac:dyDescent="0.3">
      <c r="A22" s="24" t="s">
        <v>192</v>
      </c>
      <c r="B22" s="24"/>
      <c r="C22" s="24"/>
      <c r="D22" s="24"/>
      <c r="E22" s="24"/>
      <c r="F22" s="24"/>
    </row>
    <row r="23" spans="1:6" x14ac:dyDescent="0.3">
      <c r="A23" s="24" t="s">
        <v>193</v>
      </c>
      <c r="B23" s="24"/>
      <c r="C23" s="24"/>
      <c r="D23" s="24"/>
      <c r="E23" s="24"/>
      <c r="F23" s="24"/>
    </row>
    <row r="24" spans="1:6" x14ac:dyDescent="0.3">
      <c r="A24" s="24" t="s">
        <v>194</v>
      </c>
      <c r="B24" s="24"/>
      <c r="C24" s="24"/>
      <c r="D24" s="24"/>
      <c r="E24" s="24"/>
      <c r="F24" s="24"/>
    </row>
    <row r="25" spans="1:6" x14ac:dyDescent="0.3">
      <c r="A25" s="24" t="s">
        <v>195</v>
      </c>
      <c r="B25" s="24"/>
      <c r="C25" s="24"/>
      <c r="D25" s="24"/>
      <c r="E25" s="24"/>
      <c r="F25" s="2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T 2 x q U C s 3 B X C o A A A A + A A A A B I A H A B D b 2 5 m a W c v U G F j a 2 F n Z S 5 4 b W w g o h g A K K A U A A A A A A A A A A A A A A A A A A A A A A A A A A A A h Y 9 N D o I w G E S v Q r q n L f U H J B 9 l 4 V Y S E 6 J x S 2 q F R i i G F s v d X H g k r y C J o u 5 c z u R N 8 u Z x u 0 M 6 N L V 3 l Z 1 R r U 5 Q g C n y p B b t U e k y Q b 0 9 + R F K O W w L c S 5 K 6 Y 2 w N v F g V I I q a y 8 x I c 4 5 7 G a 4 7 U r C K A 3 I I d v k o p J N 4 S t t b K G F R J / V 8 f 8 K c d i / Z D j D 4 Q o v w m W E 2 T w A M t W Q K f 1 F 2 G i M K Z C f E t Z 9 b f t O c q n 9 X Q 5 k i k D e L / g T U E s D B B Q A A g A I A E 9 s a l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P b G p Q K I p H u A 4 A A A A R A A A A E w A c A E Z v c m 1 1 b G F z L 1 N l Y 3 R p b 2 4 x L m 0 g o h g A K K A U A A A A A A A A A A A A A A A A A A A A A A A A A A A A K 0 5 N L s n M z 1 M I h t C G 1 g B Q S w E C L Q A U A A I A C A B P b G p Q K z c F c K g A A A D 4 A A A A E g A A A A A A A A A A A A A A A A A A A A A A Q 2 9 u Z m l n L 1 B h Y 2 t h Z 2 U u e G 1 s U E s B A i 0 A F A A C A A g A T 2 x q U A / K 6 a u k A A A A 6 Q A A A B M A A A A A A A A A A A A A A A A A 9 A A A A F t D b 2 5 0 Z W 5 0 X 1 R 5 c G V z X S 5 4 b W x Q S w E C L Q A U A A I A C A B P b G p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g 0 m B F R D E N k + p Y J V d N X T m q Q A A A A A C A A A A A A A Q Z g A A A A E A A C A A A A D q 1 O 3 S F B t 1 D 4 L I w A U Y T D b 3 y E 1 m w 8 T Y N e 9 q m j F V l K e S 0 g A A A A A O g A A A A A I A A C A A A A D / 5 k L h L o n p / r X n L 5 0 5 4 a 5 n r / z R m 2 w V B C s 2 2 e 0 g H T w u I V A A A A C 1 H S i c G K 2 F V u c o u y E q f q 2 D 9 X U z 8 P w h Z G V B V 4 h G c i x 1 o + p c p p Q b b 9 v b X j o z U q X o T Y P N 5 S c c V F J T z 5 c j E G H 2 2 T g x 3 9 T + H S s C X y 3 0 p O m C 0 H S k 6 k A A A A A M 8 I X G t i l 9 Y E J D A W w a O l o k z g h z Q j R U 2 o D d H J I r Y r 2 k o h Q K 4 m 3 H x z a C c 6 W h L J P F k U h a o F b E N J d w Y u 5 w p l f K M o K r < / D a t a M a s h u p > 
</file>

<file path=customXml/itemProps1.xml><?xml version="1.0" encoding="utf-8"?>
<ds:datastoreItem xmlns:ds="http://schemas.openxmlformats.org/officeDocument/2006/customXml" ds:itemID="{D2CC66F7-26A5-48CB-BA8B-98D732F4459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Notes</vt:lpstr>
      <vt:lpstr>Convertible Arb</vt:lpstr>
      <vt:lpstr>Mergers</vt:lpstr>
      <vt:lpstr>Global Macro and 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2020-03-09T20:41:28Z</dcterms:created>
  <dcterms:modified xsi:type="dcterms:W3CDTF">2020-08-12T17:21:11Z</dcterms:modified>
</cp:coreProperties>
</file>