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onors33_38\"/>
    </mc:Choice>
  </mc:AlternateContent>
  <xr:revisionPtr revIDLastSave="0" documentId="8_{9CAD0C29-ED62-4F89-89ED-C48C63D9BFBC}" xr6:coauthVersionLast="45" xr6:coauthVersionMax="45" xr10:uidLastSave="{00000000-0000-0000-0000-000000000000}"/>
  <bookViews>
    <workbookView xWindow="-104" yWindow="-104" windowWidth="22326" windowHeight="12050" xr2:uid="{4BF9A0A4-4161-49C9-8413-975E4C6949B9}"/>
  </bookViews>
  <sheets>
    <sheet name="Play M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1" l="1"/>
  <c r="R11" i="1"/>
  <c r="R10" i="1"/>
  <c r="R9" i="1"/>
  <c r="R8" i="1"/>
  <c r="Q12" i="1"/>
  <c r="S12" i="1" s="1"/>
  <c r="Q11" i="1"/>
  <c r="S11" i="1" s="1"/>
  <c r="Q10" i="1"/>
  <c r="Q9" i="1"/>
  <c r="S9" i="1" s="1"/>
  <c r="Q8" i="1"/>
  <c r="S8" i="1" s="1"/>
  <c r="H56" i="1"/>
  <c r="H24" i="1"/>
  <c r="I56" i="1"/>
  <c r="I55" i="1"/>
  <c r="H55" i="1" s="1"/>
  <c r="I54" i="1"/>
  <c r="H54" i="1" s="1"/>
  <c r="I53" i="1"/>
  <c r="H53" i="1" s="1"/>
  <c r="I52" i="1"/>
  <c r="H52" i="1" s="1"/>
  <c r="I51" i="1"/>
  <c r="H51" i="1" s="1"/>
  <c r="I50" i="1"/>
  <c r="H50" i="1" s="1"/>
  <c r="I49" i="1"/>
  <c r="H49" i="1" s="1"/>
  <c r="I48" i="1"/>
  <c r="H48" i="1" s="1"/>
  <c r="I47" i="1"/>
  <c r="H47" i="1" s="1"/>
  <c r="I46" i="1"/>
  <c r="H46" i="1" s="1"/>
  <c r="I45" i="1"/>
  <c r="H45" i="1" s="1"/>
  <c r="I44" i="1"/>
  <c r="H44" i="1" s="1"/>
  <c r="I43" i="1"/>
  <c r="H43" i="1" s="1"/>
  <c r="I42" i="1"/>
  <c r="H42" i="1" s="1"/>
  <c r="I41" i="1"/>
  <c r="H41" i="1" s="1"/>
  <c r="I40" i="1"/>
  <c r="H40" i="1" s="1"/>
  <c r="I39" i="1"/>
  <c r="H39" i="1" s="1"/>
  <c r="I38" i="1"/>
  <c r="H38" i="1" s="1"/>
  <c r="I37" i="1"/>
  <c r="H37" i="1" s="1"/>
  <c r="I36" i="1"/>
  <c r="H36" i="1" s="1"/>
  <c r="I35" i="1"/>
  <c r="H35" i="1" s="1"/>
  <c r="I34" i="1"/>
  <c r="H34" i="1" s="1"/>
  <c r="I33" i="1"/>
  <c r="H33" i="1" s="1"/>
  <c r="I32" i="1"/>
  <c r="H32" i="1" s="1"/>
  <c r="I31" i="1"/>
  <c r="H31" i="1" s="1"/>
  <c r="I30" i="1"/>
  <c r="H30" i="1" s="1"/>
  <c r="I29" i="1"/>
  <c r="H29" i="1" s="1"/>
  <c r="I28" i="1"/>
  <c r="H28" i="1" s="1"/>
  <c r="I27" i="1"/>
  <c r="H27" i="1" s="1"/>
  <c r="I26" i="1"/>
  <c r="H26" i="1" s="1"/>
  <c r="I25" i="1"/>
  <c r="H25" i="1" s="1"/>
  <c r="I24" i="1"/>
  <c r="I23" i="1"/>
  <c r="H23" i="1" s="1"/>
  <c r="I22" i="1"/>
  <c r="H22" i="1" s="1"/>
  <c r="I21" i="1"/>
  <c r="H21" i="1" s="1"/>
  <c r="I20" i="1"/>
  <c r="H20" i="1" s="1"/>
  <c r="I19" i="1"/>
  <c r="H19" i="1" s="1"/>
  <c r="I18" i="1"/>
  <c r="H18" i="1" s="1"/>
  <c r="I17" i="1"/>
  <c r="H17" i="1" s="1"/>
  <c r="I16" i="1"/>
  <c r="H16" i="1" s="1"/>
  <c r="I15" i="1"/>
  <c r="H15" i="1" s="1"/>
  <c r="I14" i="1"/>
  <c r="H14" i="1" s="1"/>
  <c r="I13" i="1"/>
  <c r="H13" i="1" s="1"/>
  <c r="I12" i="1"/>
  <c r="H12" i="1" s="1"/>
  <c r="I11" i="1"/>
  <c r="H11" i="1" s="1"/>
  <c r="I10" i="1"/>
  <c r="H10" i="1" s="1"/>
  <c r="I9" i="1"/>
  <c r="H9" i="1" s="1"/>
  <c r="I8" i="1"/>
  <c r="H8" i="1" s="1"/>
  <c r="I57" i="1"/>
  <c r="H57" i="1" s="1"/>
  <c r="S10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6A27FAD-C0AA-4CCD-93DE-3248841D305F}" keepAlive="1" name="Query - Team Offense League Averages Per Team Game Table" description="Connection to the 'Team Offense League Averages Per Team Game Table' query in the workbook." type="5" refreshedVersion="6" background="1">
    <dbPr connection="Provider=Microsoft.Mashup.OleDb.1;Data Source=$Workbook$;Location=&quot;Team Offense League Averages Per Team Game Table&quot;;Extended Properties=&quot;&quot;" command="SELECT * FROM [Team Offense League Averages Per Team Game Table]"/>
  </connection>
</connections>
</file>

<file path=xl/sharedStrings.xml><?xml version="1.0" encoding="utf-8"?>
<sst xmlns="http://schemas.openxmlformats.org/spreadsheetml/2006/main" count="62" uniqueCount="58">
  <si>
    <t>Passing</t>
  </si>
  <si>
    <t>Rk</t>
  </si>
  <si>
    <t>Year</t>
  </si>
  <si>
    <t>Att</t>
  </si>
  <si>
    <t>Sk</t>
  </si>
  <si>
    <t>Passes</t>
  </si>
  <si>
    <t>Rushes</t>
  </si>
  <si>
    <t>Fraction  Plays Passes</t>
  </si>
  <si>
    <t>Points per Play  Rush</t>
  </si>
  <si>
    <t>Difference</t>
  </si>
  <si>
    <t>Points per Play Pass</t>
  </si>
  <si>
    <t>NFL Pass Run Mix</t>
  </si>
  <si>
    <t>Going for it on 4th Down</t>
  </si>
  <si>
    <t>Teams now pass  60% run 40%</t>
  </si>
  <si>
    <t xml:space="preserve">Started in 1978 </t>
  </si>
  <si>
    <t>when defensive backs</t>
  </si>
  <si>
    <t>making contact</t>
  </si>
  <si>
    <t>was restricted.</t>
  </si>
  <si>
    <t>Teams should even pass more.</t>
  </si>
  <si>
    <t>Look at points per play</t>
  </si>
  <si>
    <t>Josh Hermsmeyer showed</t>
  </si>
  <si>
    <t>1st and 10 runs 59% yet</t>
  </si>
  <si>
    <t>passing average 0.12 more points per play.</t>
  </si>
  <si>
    <t>4th Down Strategy</t>
  </si>
  <si>
    <t>QB sneak adds 1.61  points on 4th and 1.</t>
  </si>
  <si>
    <t>Other plays add 0.81 points.</t>
  </si>
  <si>
    <t>QB sneak risks  injury.</t>
  </si>
  <si>
    <t>Ahmed  Cheema studied 4th down trends</t>
  </si>
  <si>
    <t>2011 4th and  3 or less go for it 27%.</t>
  </si>
  <si>
    <t>In 2018 44%.</t>
  </si>
  <si>
    <t>Choose risk averse strategy</t>
  </si>
  <si>
    <t>punt or FG  because people are risk averse.</t>
  </si>
  <si>
    <t>Would you accept</t>
  </si>
  <si>
    <t>Heads +$30k</t>
  </si>
  <si>
    <t>Tails -$25k</t>
  </si>
  <si>
    <t>If not you  are risk averse.</t>
  </si>
  <si>
    <t>2019  going for it on 4th and 1 gained average</t>
  </si>
  <si>
    <t>of 0.64 points per play.</t>
  </si>
  <si>
    <t>Field Goala -.011 points per play.</t>
  </si>
  <si>
    <t>Pro Football Reference shows</t>
  </si>
  <si>
    <t>Asymmetric Information</t>
  </si>
  <si>
    <t>Michael Lopez Head of NFL Analytics has</t>
  </si>
  <si>
    <t>actual inches  to go.</t>
  </si>
  <si>
    <t>Not all 4th and ones are the same.</t>
  </si>
  <si>
    <t>Coaches go for it more when there are fewer inches</t>
  </si>
  <si>
    <t>to go and make it more often!</t>
  </si>
  <si>
    <t>Coaches Know more than fans!</t>
  </si>
  <si>
    <t>Akerlof won Nobel  Prize Economics for Market for Lemons.</t>
  </si>
  <si>
    <t>We will discuss winner's curse in Chapter 56.</t>
  </si>
  <si>
    <t>Go for 1 or 2 points</t>
  </si>
  <si>
    <t>1 point conversion averages 0.94 points.</t>
  </si>
  <si>
    <t>2 points conversion averages  1.02   points.</t>
  </si>
  <si>
    <t>SO go for 2 more.</t>
  </si>
  <si>
    <t>Of course down by 6 go for 1 etc.</t>
  </si>
  <si>
    <t>2 points conversion is of course more risky.</t>
  </si>
  <si>
    <t>Going for 2 practices red zone offense.</t>
  </si>
  <si>
    <t>Go for 1 pt or 2pts?</t>
  </si>
  <si>
    <t>4th and 1 can mean between 1 and 71 inches to 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</si>
</sst>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0" fontId="1" fillId="0" borderId="0" xfId="0" applyNumberFormat="1" applyFont="1"/>
    <xf numFmtId="2" fontId="1" fillId="0" borderId="0" xfId="0" applyNumberFormat="1" applyFont="1"/>
    <xf numFmtId="0" fontId="1" fillId="2" borderId="0" xfId="0" applyFont="1" applyFill="1"/>
    <xf numFmtId="10" fontId="1" fillId="2" borderId="0" xfId="0" applyNumberFormat="1" applyFont="1" applyFill="1"/>
    <xf numFmtId="0" fontId="1" fillId="3" borderId="0" xfId="0" applyFont="1" applyFill="1"/>
    <xf numFmtId="0" fontId="1" fillId="4" borderId="0" xfId="0" applyFont="1" applyFill="1"/>
    <xf numFmtId="2" fontId="1" fillId="4" borderId="0" xfId="0" applyNumberFormat="1" applyFont="1" applyFill="1"/>
    <xf numFmtId="10" fontId="1" fillId="4" borderId="0" xfId="0" applyNumberFormat="1" applyFont="1" applyFill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Fraction of Pass Plays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44278444015632"/>
          <c:y val="0.22726851851851851"/>
          <c:w val="0.85334955088592501"/>
          <c:h val="0.68729986876640425"/>
        </c:manualLayout>
      </c:layout>
      <c:lineChart>
        <c:grouping val="standard"/>
        <c:varyColors val="0"/>
        <c:ser>
          <c:idx val="0"/>
          <c:order val="0"/>
          <c:tx>
            <c:strRef>
              <c:f>'Play Mix'!$H$7</c:f>
              <c:strCache>
                <c:ptCount val="1"/>
                <c:pt idx="0">
                  <c:v>Fraction  Plays Passes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'Play Mix'!$G$8:$G$57</c:f>
              <c:numCache>
                <c:formatCode>General</c:formatCode>
                <c:ptCount val="5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</c:numCache>
            </c:numRef>
          </c:cat>
          <c:val>
            <c:numRef>
              <c:f>'Play Mix'!$H$8:$H$57</c:f>
              <c:numCache>
                <c:formatCode>0.00%</c:formatCode>
                <c:ptCount val="50"/>
                <c:pt idx="0">
                  <c:v>0.48270181219110375</c:v>
                </c:pt>
                <c:pt idx="1">
                  <c:v>0.46357615894039739</c:v>
                </c:pt>
                <c:pt idx="2">
                  <c:v>0.44389438943894388</c:v>
                </c:pt>
                <c:pt idx="3">
                  <c:v>0.42926045016077169</c:v>
                </c:pt>
                <c:pt idx="4">
                  <c:v>0.45483359746434232</c:v>
                </c:pt>
                <c:pt idx="5">
                  <c:v>0.45166163141993965</c:v>
                </c:pt>
                <c:pt idx="6">
                  <c:v>0.43835616438356162</c:v>
                </c:pt>
                <c:pt idx="7">
                  <c:v>0.4228395061728395</c:v>
                </c:pt>
                <c:pt idx="8">
                  <c:v>0.44427244582043346</c:v>
                </c:pt>
                <c:pt idx="9">
                  <c:v>0.48085758039816234</c:v>
                </c:pt>
                <c:pt idx="10">
                  <c:v>0.50615384615384618</c:v>
                </c:pt>
                <c:pt idx="11">
                  <c:v>0.51204819277108427</c:v>
                </c:pt>
                <c:pt idx="12">
                  <c:v>0.52615384615384619</c:v>
                </c:pt>
                <c:pt idx="13">
                  <c:v>0.51823708206686936</c:v>
                </c:pt>
                <c:pt idx="14">
                  <c:v>0.53120243531202427</c:v>
                </c:pt>
                <c:pt idx="15">
                  <c:v>0.53587786259541992</c:v>
                </c:pt>
                <c:pt idx="16">
                  <c:v>0.53680981595092025</c:v>
                </c:pt>
                <c:pt idx="17">
                  <c:v>0.52496217851739801</c:v>
                </c:pt>
                <c:pt idx="18">
                  <c:v>0.5273010920436817</c:v>
                </c:pt>
                <c:pt idx="19">
                  <c:v>0.54160125588697017</c:v>
                </c:pt>
                <c:pt idx="20">
                  <c:v>0.53973509933774833</c:v>
                </c:pt>
                <c:pt idx="21">
                  <c:v>0.54859967051070846</c:v>
                </c:pt>
                <c:pt idx="22">
                  <c:v>0.5418060200668896</c:v>
                </c:pt>
                <c:pt idx="23">
                  <c:v>0.55007949125596178</c:v>
                </c:pt>
                <c:pt idx="24">
                  <c:v>0.56043956043956045</c:v>
                </c:pt>
                <c:pt idx="25">
                  <c:v>0.5736434108527132</c:v>
                </c:pt>
                <c:pt idx="26">
                  <c:v>0.55712050078247255</c:v>
                </c:pt>
                <c:pt idx="27">
                  <c:v>0.55485893416927901</c:v>
                </c:pt>
                <c:pt idx="28">
                  <c:v>0.55150554675118857</c:v>
                </c:pt>
                <c:pt idx="29">
                  <c:v>0.57075471698113212</c:v>
                </c:pt>
                <c:pt idx="30">
                  <c:v>0.56190476190476191</c:v>
                </c:pt>
                <c:pt idx="31">
                  <c:v>0.55910543130990409</c:v>
                </c:pt>
                <c:pt idx="32">
                  <c:v>0.56761006289308169</c:v>
                </c:pt>
                <c:pt idx="33">
                  <c:v>0.54792332268370603</c:v>
                </c:pt>
                <c:pt idx="34">
                  <c:v>0.54807692307692313</c:v>
                </c:pt>
                <c:pt idx="35">
                  <c:v>0.55111821086261981</c:v>
                </c:pt>
                <c:pt idx="36">
                  <c:v>0.54879999999999995</c:v>
                </c:pt>
                <c:pt idx="37">
                  <c:v>0.5652866242038217</c:v>
                </c:pt>
                <c:pt idx="38">
                  <c:v>0.55411954765751203</c:v>
                </c:pt>
                <c:pt idx="39">
                  <c:v>0.56349206349206349</c:v>
                </c:pt>
                <c:pt idx="40">
                  <c:v>0.56893819334389861</c:v>
                </c:pt>
                <c:pt idx="41">
                  <c:v>0.57075471698113212</c:v>
                </c:pt>
                <c:pt idx="42">
                  <c:v>0.57632398753894076</c:v>
                </c:pt>
                <c:pt idx="43">
                  <c:v>0.58307692307692305</c:v>
                </c:pt>
                <c:pt idx="44">
                  <c:v>0.58281249999999996</c:v>
                </c:pt>
                <c:pt idx="45">
                  <c:v>0.59097978227060655</c:v>
                </c:pt>
                <c:pt idx="46">
                  <c:v>0.59311424100156496</c:v>
                </c:pt>
                <c:pt idx="47">
                  <c:v>0.5757097791798107</c:v>
                </c:pt>
                <c:pt idx="48">
                  <c:v>0.58823529411764708</c:v>
                </c:pt>
                <c:pt idx="49">
                  <c:v>0.58897637795275593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8-445E-8C38-C4BF690B4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243872"/>
        <c:axId val="373238624"/>
      </c:lineChart>
      <c:dateAx>
        <c:axId val="37324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238624"/>
        <c:crosses val="autoZero"/>
        <c:auto val="0"/>
        <c:lblOffset val="100"/>
        <c:baseTimeUnit val="days"/>
        <c:minorUnit val="3"/>
      </c:dateAx>
      <c:valAx>
        <c:axId val="37323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24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316178</xdr:colOff>
      <xdr:row>7</xdr:row>
      <xdr:rowOff>49174</xdr:rowOff>
    </xdr:from>
    <xdr:to>
      <xdr:col>26</xdr:col>
      <xdr:colOff>382015</xdr:colOff>
      <xdr:row>22</xdr:row>
      <xdr:rowOff>49174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22AB27-EB31-417C-8851-2B1FE2EE11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D8232-F18D-427F-89BD-8D414172F5BC}">
  <dimension ref="A1:S58"/>
  <sheetViews>
    <sheetView tabSelected="1" topLeftCell="A31" zoomScale="110" zoomScaleNormal="110" workbookViewId="0">
      <selection activeCell="A57" sqref="A57"/>
    </sheetView>
  </sheetViews>
  <sheetFormatPr defaultRowHeight="14.4" x14ac:dyDescent="0.3"/>
  <cols>
    <col min="1" max="1" width="8.796875" style="1"/>
    <col min="2" max="2" width="18.296875" style="1" customWidth="1"/>
    <col min="3" max="3" width="17.59765625" style="1" bestFit="1" customWidth="1"/>
    <col min="4" max="4" width="9.296875" style="1" bestFit="1" customWidth="1"/>
    <col min="5" max="16" width="8.796875" style="1"/>
    <col min="17" max="17" width="12.3984375" style="1" customWidth="1"/>
    <col min="18" max="16384" width="8.796875" style="1"/>
  </cols>
  <sheetData>
    <row r="1" spans="1:19" x14ac:dyDescent="0.3">
      <c r="A1" s="7" t="s">
        <v>11</v>
      </c>
      <c r="B1" s="7"/>
      <c r="C1" s="7" t="s">
        <v>56</v>
      </c>
      <c r="D1" s="7"/>
    </row>
    <row r="2" spans="1:19" x14ac:dyDescent="0.3">
      <c r="A2" s="7" t="s">
        <v>12</v>
      </c>
      <c r="B2" s="7"/>
      <c r="C2" s="7"/>
      <c r="D2" s="7"/>
    </row>
    <row r="3" spans="1:19" x14ac:dyDescent="0.3">
      <c r="A3" s="7" t="s">
        <v>13</v>
      </c>
      <c r="B3" s="7"/>
      <c r="C3" s="7"/>
      <c r="D3" s="7"/>
    </row>
    <row r="4" spans="1:19" x14ac:dyDescent="0.3">
      <c r="A4" s="7" t="s">
        <v>14</v>
      </c>
      <c r="B4" s="7"/>
      <c r="C4" s="7"/>
      <c r="D4" s="7"/>
    </row>
    <row r="5" spans="1:19" x14ac:dyDescent="0.3">
      <c r="A5" s="7" t="s">
        <v>15</v>
      </c>
      <c r="B5" s="7"/>
      <c r="C5" s="7"/>
      <c r="D5" s="7"/>
    </row>
    <row r="6" spans="1:19" x14ac:dyDescent="0.3">
      <c r="A6" s="7" t="s">
        <v>16</v>
      </c>
      <c r="B6" s="7"/>
      <c r="C6" s="7"/>
      <c r="D6" s="7"/>
      <c r="F6" s="1" t="s">
        <v>0</v>
      </c>
    </row>
    <row r="7" spans="1:19" ht="43.2" x14ac:dyDescent="0.3">
      <c r="A7" s="7" t="s">
        <v>17</v>
      </c>
      <c r="B7" s="7"/>
      <c r="C7" s="7"/>
      <c r="D7" s="7"/>
      <c r="F7" s="1" t="s">
        <v>1</v>
      </c>
      <c r="H7" s="2" t="s">
        <v>7</v>
      </c>
      <c r="I7" s="1" t="s">
        <v>5</v>
      </c>
      <c r="J7" s="1" t="s">
        <v>3</v>
      </c>
      <c r="K7" s="1" t="s">
        <v>4</v>
      </c>
      <c r="L7" s="1" t="s">
        <v>6</v>
      </c>
      <c r="P7" s="1" t="s">
        <v>2</v>
      </c>
      <c r="Q7" s="2" t="s">
        <v>10</v>
      </c>
      <c r="R7" s="2" t="s">
        <v>8</v>
      </c>
      <c r="S7" s="1" t="s">
        <v>9</v>
      </c>
    </row>
    <row r="8" spans="1:19" x14ac:dyDescent="0.3">
      <c r="F8" s="1">
        <v>1</v>
      </c>
      <c r="G8" s="1">
        <v>1970</v>
      </c>
      <c r="H8" s="3">
        <f t="shared" ref="H8:H39" si="0">I8/(I8+L8)</f>
        <v>0.48270181219110375</v>
      </c>
      <c r="I8" s="1">
        <f t="shared" ref="I8:I39" si="1">J8+K8</f>
        <v>29.299999999999997</v>
      </c>
      <c r="J8" s="1">
        <v>26.9</v>
      </c>
      <c r="K8" s="1">
        <v>2.4</v>
      </c>
      <c r="L8" s="1">
        <v>31.4</v>
      </c>
      <c r="P8" s="1">
        <v>2019</v>
      </c>
      <c r="Q8" s="4">
        <f>73/597</f>
        <v>0.12227805695142378</v>
      </c>
      <c r="R8" s="4">
        <f>-12/418</f>
        <v>-2.8708133971291867E-2</v>
      </c>
      <c r="S8" s="4">
        <f>Q8-R8</f>
        <v>0.15098619092271565</v>
      </c>
    </row>
    <row r="9" spans="1:19" x14ac:dyDescent="0.3">
      <c r="A9" s="8" t="s">
        <v>18</v>
      </c>
      <c r="B9" s="8"/>
      <c r="C9" s="8"/>
      <c r="D9" s="8"/>
      <c r="F9" s="1">
        <v>2</v>
      </c>
      <c r="G9" s="1">
        <v>1971</v>
      </c>
      <c r="H9" s="3">
        <f t="shared" si="0"/>
        <v>0.46357615894039739</v>
      </c>
      <c r="I9" s="1">
        <f t="shared" si="1"/>
        <v>28</v>
      </c>
      <c r="J9" s="1">
        <v>25.9</v>
      </c>
      <c r="K9" s="1">
        <v>2.1</v>
      </c>
      <c r="L9" s="1">
        <v>32.4</v>
      </c>
      <c r="P9" s="1">
        <v>2018</v>
      </c>
      <c r="Q9" s="4">
        <f>78/592</f>
        <v>0.13175675675675674</v>
      </c>
      <c r="R9" s="4">
        <f>-3/415</f>
        <v>-7.2289156626506026E-3</v>
      </c>
      <c r="S9" s="4">
        <f t="shared" ref="S9:S12" si="2">Q9-R9</f>
        <v>0.13898567241940735</v>
      </c>
    </row>
    <row r="10" spans="1:19" x14ac:dyDescent="0.3">
      <c r="A10" s="8" t="s">
        <v>19</v>
      </c>
      <c r="B10" s="8"/>
      <c r="C10" s="8"/>
      <c r="D10" s="8"/>
      <c r="F10" s="1">
        <v>3</v>
      </c>
      <c r="G10" s="1">
        <v>1972</v>
      </c>
      <c r="H10" s="3">
        <f t="shared" si="0"/>
        <v>0.44389438943894388</v>
      </c>
      <c r="I10" s="1">
        <f t="shared" si="1"/>
        <v>26.900000000000002</v>
      </c>
      <c r="J10" s="1">
        <v>24.8</v>
      </c>
      <c r="K10" s="1">
        <v>2.1</v>
      </c>
      <c r="L10" s="1">
        <v>33.700000000000003</v>
      </c>
      <c r="P10" s="1">
        <v>2017</v>
      </c>
      <c r="Q10" s="4">
        <f>-6/583</f>
        <v>-1.0291595197255575E-2</v>
      </c>
      <c r="R10" s="4">
        <f>-76/430</f>
        <v>-0.17674418604651163</v>
      </c>
      <c r="S10" s="4">
        <f t="shared" si="2"/>
        <v>0.16645259084925604</v>
      </c>
    </row>
    <row r="11" spans="1:19" x14ac:dyDescent="0.3">
      <c r="A11" s="8" t="s">
        <v>2</v>
      </c>
      <c r="B11" s="8" t="s">
        <v>10</v>
      </c>
      <c r="C11" s="8" t="s">
        <v>8</v>
      </c>
      <c r="D11" s="8" t="s">
        <v>9</v>
      </c>
      <c r="F11" s="1">
        <v>4</v>
      </c>
      <c r="G11" s="1">
        <v>1973</v>
      </c>
      <c r="H11" s="3">
        <f t="shared" si="0"/>
        <v>0.42926045016077169</v>
      </c>
      <c r="I11" s="1">
        <f t="shared" si="1"/>
        <v>26.7</v>
      </c>
      <c r="J11" s="1">
        <v>24.3</v>
      </c>
      <c r="K11" s="1">
        <v>2.4</v>
      </c>
      <c r="L11" s="1">
        <v>35.5</v>
      </c>
      <c r="P11" s="1">
        <v>2016</v>
      </c>
      <c r="Q11" s="4">
        <f>47/606</f>
        <v>7.7557755775577553E-2</v>
      </c>
      <c r="R11" s="4">
        <f>-47/416</f>
        <v>-0.11298076923076923</v>
      </c>
      <c r="S11" s="4">
        <f t="shared" si="2"/>
        <v>0.19053852500634677</v>
      </c>
    </row>
    <row r="12" spans="1:19" x14ac:dyDescent="0.3">
      <c r="A12" s="8">
        <v>2019</v>
      </c>
      <c r="B12" s="9">
        <v>0.12227805695142378</v>
      </c>
      <c r="C12" s="9">
        <v>-2.8708133971291867E-2</v>
      </c>
      <c r="D12" s="9">
        <v>0.15098619092271565</v>
      </c>
      <c r="F12" s="1">
        <v>5</v>
      </c>
      <c r="G12" s="1">
        <v>1974</v>
      </c>
      <c r="H12" s="3">
        <f t="shared" si="0"/>
        <v>0.45483359746434232</v>
      </c>
      <c r="I12" s="1">
        <f t="shared" si="1"/>
        <v>28.7</v>
      </c>
      <c r="J12" s="1">
        <v>26.4</v>
      </c>
      <c r="K12" s="1">
        <v>2.2999999999999998</v>
      </c>
      <c r="L12" s="1">
        <v>34.4</v>
      </c>
      <c r="P12" s="1">
        <v>2015</v>
      </c>
      <c r="Q12" s="4">
        <f>66/609</f>
        <v>0.10837438423645321</v>
      </c>
      <c r="R12" s="4">
        <f>-22/422</f>
        <v>-5.2132701421800945E-2</v>
      </c>
      <c r="S12" s="4">
        <f t="shared" si="2"/>
        <v>0.16050708565825417</v>
      </c>
    </row>
    <row r="13" spans="1:19" x14ac:dyDescent="0.3">
      <c r="A13" s="8">
        <v>2018</v>
      </c>
      <c r="B13" s="9">
        <v>0.13175675675675674</v>
      </c>
      <c r="C13" s="9">
        <v>-7.2289156626506026E-3</v>
      </c>
      <c r="D13" s="9">
        <v>0.13898567241940735</v>
      </c>
      <c r="F13" s="1">
        <v>6</v>
      </c>
      <c r="G13" s="1">
        <v>1975</v>
      </c>
      <c r="H13" s="3">
        <f t="shared" si="0"/>
        <v>0.45166163141993965</v>
      </c>
      <c r="I13" s="1">
        <f t="shared" si="1"/>
        <v>29.9</v>
      </c>
      <c r="J13" s="1">
        <v>27.4</v>
      </c>
      <c r="K13" s="1">
        <v>2.5</v>
      </c>
      <c r="L13" s="1">
        <v>36.299999999999997</v>
      </c>
      <c r="P13" s="1">
        <v>2014</v>
      </c>
    </row>
    <row r="14" spans="1:19" x14ac:dyDescent="0.3">
      <c r="A14" s="8">
        <v>2017</v>
      </c>
      <c r="B14" s="9">
        <v>-1.0291595197255575E-2</v>
      </c>
      <c r="C14" s="9">
        <v>-0.17674418604651163</v>
      </c>
      <c r="D14" s="9">
        <v>0.16645259084925604</v>
      </c>
      <c r="F14" s="1">
        <v>7</v>
      </c>
      <c r="G14" s="1">
        <v>1976</v>
      </c>
      <c r="H14" s="3">
        <f t="shared" si="0"/>
        <v>0.43835616438356162</v>
      </c>
      <c r="I14" s="1">
        <f t="shared" si="1"/>
        <v>28.8</v>
      </c>
      <c r="J14" s="1">
        <v>26.2</v>
      </c>
      <c r="K14" s="1">
        <v>2.6</v>
      </c>
      <c r="L14" s="1">
        <v>36.9</v>
      </c>
      <c r="P14" s="1">
        <v>2013</v>
      </c>
    </row>
    <row r="15" spans="1:19" x14ac:dyDescent="0.3">
      <c r="A15" s="8">
        <v>2016</v>
      </c>
      <c r="B15" s="9">
        <v>7.7557755775577553E-2</v>
      </c>
      <c r="C15" s="9">
        <v>-0.11298076923076923</v>
      </c>
      <c r="D15" s="9">
        <v>0.19053852500634677</v>
      </c>
      <c r="F15" s="1">
        <v>8</v>
      </c>
      <c r="G15" s="1">
        <v>1977</v>
      </c>
      <c r="H15" s="3">
        <f t="shared" si="0"/>
        <v>0.4228395061728395</v>
      </c>
      <c r="I15" s="1">
        <f t="shared" si="1"/>
        <v>27.4</v>
      </c>
      <c r="J15" s="1">
        <v>25</v>
      </c>
      <c r="K15" s="1">
        <v>2.4</v>
      </c>
      <c r="L15" s="1">
        <v>37.4</v>
      </c>
      <c r="P15" s="1">
        <v>2012</v>
      </c>
    </row>
    <row r="16" spans="1:19" x14ac:dyDescent="0.3">
      <c r="A16" s="8">
        <v>2015</v>
      </c>
      <c r="B16" s="9">
        <v>0.10837438423645321</v>
      </c>
      <c r="C16" s="9">
        <v>-5.2132701421800945E-2</v>
      </c>
      <c r="D16" s="9">
        <v>0.16050708565825417</v>
      </c>
      <c r="F16" s="1">
        <v>9</v>
      </c>
      <c r="G16" s="5">
        <v>1978</v>
      </c>
      <c r="H16" s="6">
        <f t="shared" si="0"/>
        <v>0.44427244582043346</v>
      </c>
      <c r="I16" s="5">
        <f t="shared" si="1"/>
        <v>28.7</v>
      </c>
      <c r="J16" s="5">
        <v>26.4</v>
      </c>
      <c r="K16" s="5">
        <v>2.2999999999999998</v>
      </c>
      <c r="L16" s="5">
        <v>35.9</v>
      </c>
      <c r="P16" s="1">
        <v>2011</v>
      </c>
    </row>
    <row r="17" spans="1:16" x14ac:dyDescent="0.3">
      <c r="A17" s="8"/>
      <c r="B17" s="8"/>
      <c r="C17" s="8"/>
      <c r="D17" s="8"/>
      <c r="F17" s="1">
        <v>10</v>
      </c>
      <c r="G17" s="1">
        <v>1979</v>
      </c>
      <c r="H17" s="3">
        <f t="shared" si="0"/>
        <v>0.48085758039816234</v>
      </c>
      <c r="I17" s="1">
        <f t="shared" si="1"/>
        <v>31.4</v>
      </c>
      <c r="J17" s="1">
        <v>29</v>
      </c>
      <c r="K17" s="1">
        <v>2.4</v>
      </c>
      <c r="L17" s="1">
        <v>33.9</v>
      </c>
      <c r="P17" s="1">
        <v>2010</v>
      </c>
    </row>
    <row r="18" spans="1:16" x14ac:dyDescent="0.3">
      <c r="A18" s="8" t="s">
        <v>20</v>
      </c>
      <c r="B18" s="8"/>
      <c r="C18" s="8"/>
      <c r="D18" s="8"/>
      <c r="F18" s="1">
        <v>11</v>
      </c>
      <c r="G18" s="1">
        <v>1980</v>
      </c>
      <c r="H18" s="3">
        <f t="shared" si="0"/>
        <v>0.50615384615384618</v>
      </c>
      <c r="I18" s="1">
        <f t="shared" si="1"/>
        <v>32.9</v>
      </c>
      <c r="J18" s="1">
        <v>30.6</v>
      </c>
      <c r="K18" s="1">
        <v>2.2999999999999998</v>
      </c>
      <c r="L18" s="1">
        <v>32.1</v>
      </c>
      <c r="P18" s="1">
        <v>2009</v>
      </c>
    </row>
    <row r="19" spans="1:16" x14ac:dyDescent="0.3">
      <c r="A19" s="8" t="s">
        <v>21</v>
      </c>
      <c r="B19" s="10"/>
      <c r="C19" s="10"/>
      <c r="D19" s="10"/>
      <c r="F19" s="1">
        <v>12</v>
      </c>
      <c r="G19" s="1">
        <v>1981</v>
      </c>
      <c r="H19" s="3">
        <f t="shared" si="0"/>
        <v>0.51204819277108427</v>
      </c>
      <c r="I19" s="1">
        <f t="shared" si="1"/>
        <v>34</v>
      </c>
      <c r="J19" s="1">
        <v>31.7</v>
      </c>
      <c r="K19" s="1">
        <v>2.2999999999999998</v>
      </c>
      <c r="L19" s="1">
        <v>32.4</v>
      </c>
    </row>
    <row r="20" spans="1:16" x14ac:dyDescent="0.3">
      <c r="A20" s="8" t="s">
        <v>22</v>
      </c>
      <c r="B20" s="10"/>
      <c r="C20" s="10"/>
      <c r="D20" s="10"/>
      <c r="F20" s="1">
        <v>13</v>
      </c>
      <c r="G20" s="1">
        <v>1982</v>
      </c>
      <c r="H20" s="3">
        <f t="shared" si="0"/>
        <v>0.52615384615384619</v>
      </c>
      <c r="I20" s="1">
        <f t="shared" si="1"/>
        <v>34.200000000000003</v>
      </c>
      <c r="J20" s="1">
        <v>31.5</v>
      </c>
      <c r="K20" s="1">
        <v>2.7</v>
      </c>
      <c r="L20" s="1">
        <v>30.8</v>
      </c>
      <c r="P20" s="1">
        <v>2007</v>
      </c>
    </row>
    <row r="21" spans="1:16" x14ac:dyDescent="0.3">
      <c r="A21" s="8"/>
      <c r="B21" s="8"/>
      <c r="C21" s="8"/>
      <c r="D21" s="8"/>
      <c r="F21" s="1">
        <v>14</v>
      </c>
      <c r="G21" s="1">
        <v>1983</v>
      </c>
      <c r="H21" s="3">
        <f t="shared" si="0"/>
        <v>0.51823708206686936</v>
      </c>
      <c r="I21" s="1">
        <f t="shared" si="1"/>
        <v>34.1</v>
      </c>
      <c r="J21" s="1">
        <v>31.4</v>
      </c>
      <c r="K21" s="1">
        <v>2.7</v>
      </c>
      <c r="L21" s="1">
        <v>31.7</v>
      </c>
      <c r="P21" s="1">
        <v>2006</v>
      </c>
    </row>
    <row r="22" spans="1:16" x14ac:dyDescent="0.3">
      <c r="F22" s="1">
        <v>15</v>
      </c>
      <c r="G22" s="1">
        <v>1984</v>
      </c>
      <c r="H22" s="3">
        <f t="shared" si="0"/>
        <v>0.53120243531202427</v>
      </c>
      <c r="I22" s="1">
        <f t="shared" si="1"/>
        <v>34.9</v>
      </c>
      <c r="J22" s="1">
        <v>32</v>
      </c>
      <c r="K22" s="1">
        <v>2.9</v>
      </c>
      <c r="L22" s="1">
        <v>30.8</v>
      </c>
      <c r="P22" s="1">
        <v>2005</v>
      </c>
    </row>
    <row r="23" spans="1:16" x14ac:dyDescent="0.3">
      <c r="A23" s="8" t="s">
        <v>23</v>
      </c>
      <c r="B23" s="8"/>
      <c r="C23" s="8"/>
      <c r="D23" s="8"/>
      <c r="F23" s="1">
        <v>16</v>
      </c>
      <c r="G23" s="1">
        <v>1985</v>
      </c>
      <c r="H23" s="3">
        <f t="shared" si="0"/>
        <v>0.53587786259541992</v>
      </c>
      <c r="I23" s="1">
        <f t="shared" si="1"/>
        <v>35.1</v>
      </c>
      <c r="J23" s="1">
        <v>32.200000000000003</v>
      </c>
      <c r="K23" s="1">
        <v>2.9</v>
      </c>
      <c r="L23" s="1">
        <v>30.4</v>
      </c>
      <c r="P23" s="1">
        <v>2004</v>
      </c>
    </row>
    <row r="24" spans="1:16" x14ac:dyDescent="0.3">
      <c r="A24" s="8" t="s">
        <v>24</v>
      </c>
      <c r="B24" s="8"/>
      <c r="C24" s="8"/>
      <c r="D24" s="8"/>
      <c r="F24" s="1">
        <v>17</v>
      </c>
      <c r="G24" s="1">
        <v>1986</v>
      </c>
      <c r="H24" s="3">
        <f t="shared" si="0"/>
        <v>0.53680981595092025</v>
      </c>
      <c r="I24" s="1">
        <f t="shared" si="1"/>
        <v>35</v>
      </c>
      <c r="J24" s="1">
        <v>32.299999999999997</v>
      </c>
      <c r="K24" s="1">
        <v>2.7</v>
      </c>
      <c r="L24" s="1">
        <v>30.2</v>
      </c>
      <c r="P24" s="1">
        <v>2003</v>
      </c>
    </row>
    <row r="25" spans="1:16" x14ac:dyDescent="0.3">
      <c r="A25" s="8" t="s">
        <v>25</v>
      </c>
      <c r="B25" s="8"/>
      <c r="C25" s="8"/>
      <c r="D25" s="8"/>
      <c r="F25" s="1">
        <v>18</v>
      </c>
      <c r="G25" s="1">
        <v>1987</v>
      </c>
      <c r="H25" s="3">
        <f t="shared" si="0"/>
        <v>0.52496217851739801</v>
      </c>
      <c r="I25" s="1">
        <f t="shared" si="1"/>
        <v>34.700000000000003</v>
      </c>
      <c r="J25" s="1">
        <v>32.1</v>
      </c>
      <c r="K25" s="1">
        <v>2.6</v>
      </c>
      <c r="L25" s="1">
        <v>31.4</v>
      </c>
      <c r="P25" s="1">
        <v>2002</v>
      </c>
    </row>
    <row r="26" spans="1:16" x14ac:dyDescent="0.3">
      <c r="A26" s="8" t="s">
        <v>26</v>
      </c>
      <c r="B26" s="8"/>
      <c r="C26" s="8"/>
      <c r="D26" s="8"/>
      <c r="F26" s="1">
        <v>19</v>
      </c>
      <c r="G26" s="1">
        <v>1988</v>
      </c>
      <c r="H26" s="3">
        <f t="shared" si="0"/>
        <v>0.5273010920436817</v>
      </c>
      <c r="I26" s="1">
        <f t="shared" si="1"/>
        <v>33.799999999999997</v>
      </c>
      <c r="J26" s="1">
        <v>31.5</v>
      </c>
      <c r="K26" s="1">
        <v>2.2999999999999998</v>
      </c>
      <c r="L26" s="1">
        <v>30.3</v>
      </c>
      <c r="P26" s="1">
        <v>2001</v>
      </c>
    </row>
    <row r="27" spans="1:16" x14ac:dyDescent="0.3">
      <c r="A27" s="8" t="s">
        <v>27</v>
      </c>
      <c r="B27" s="8"/>
      <c r="C27" s="8"/>
      <c r="D27" s="8"/>
      <c r="F27" s="1">
        <v>20</v>
      </c>
      <c r="G27" s="1">
        <v>1989</v>
      </c>
      <c r="H27" s="3">
        <f t="shared" si="0"/>
        <v>0.54160125588697017</v>
      </c>
      <c r="I27" s="1">
        <f t="shared" si="1"/>
        <v>34.5</v>
      </c>
      <c r="J27" s="1">
        <v>32</v>
      </c>
      <c r="K27" s="1">
        <v>2.5</v>
      </c>
      <c r="L27" s="1">
        <v>29.2</v>
      </c>
      <c r="P27" s="1">
        <v>2000</v>
      </c>
    </row>
    <row r="28" spans="1:16" x14ac:dyDescent="0.3">
      <c r="A28" s="8" t="s">
        <v>28</v>
      </c>
      <c r="B28" s="8"/>
      <c r="C28" s="8"/>
      <c r="D28" s="8"/>
      <c r="F28" s="1">
        <v>21</v>
      </c>
      <c r="G28" s="1">
        <v>1990</v>
      </c>
      <c r="H28" s="3">
        <f t="shared" si="0"/>
        <v>0.53973509933774833</v>
      </c>
      <c r="I28" s="1">
        <f t="shared" si="1"/>
        <v>32.6</v>
      </c>
      <c r="J28" s="1">
        <v>30.2</v>
      </c>
      <c r="K28" s="1">
        <v>2.4</v>
      </c>
      <c r="L28" s="1">
        <v>27.8</v>
      </c>
    </row>
    <row r="29" spans="1:16" x14ac:dyDescent="0.3">
      <c r="A29" s="8" t="s">
        <v>29</v>
      </c>
      <c r="B29" s="8"/>
      <c r="C29" s="8"/>
      <c r="D29" s="8"/>
      <c r="F29" s="1">
        <v>22</v>
      </c>
      <c r="G29" s="1">
        <v>1991</v>
      </c>
      <c r="H29" s="3">
        <f t="shared" si="0"/>
        <v>0.54859967051070846</v>
      </c>
      <c r="I29" s="1">
        <f t="shared" si="1"/>
        <v>33.300000000000004</v>
      </c>
      <c r="J29" s="1">
        <v>31.1</v>
      </c>
      <c r="K29" s="1">
        <v>2.2000000000000002</v>
      </c>
      <c r="L29" s="1">
        <v>27.4</v>
      </c>
    </row>
    <row r="30" spans="1:16" x14ac:dyDescent="0.3">
      <c r="A30" s="8" t="s">
        <v>30</v>
      </c>
      <c r="B30" s="8"/>
      <c r="C30" s="8"/>
      <c r="D30" s="8"/>
      <c r="F30" s="1">
        <v>23</v>
      </c>
      <c r="G30" s="1">
        <v>1992</v>
      </c>
      <c r="H30" s="3">
        <f t="shared" si="0"/>
        <v>0.5418060200668896</v>
      </c>
      <c r="I30" s="1">
        <f t="shared" si="1"/>
        <v>32.4</v>
      </c>
      <c r="J30" s="1">
        <v>29.9</v>
      </c>
      <c r="K30" s="1">
        <v>2.5</v>
      </c>
      <c r="L30" s="1">
        <v>27.4</v>
      </c>
    </row>
    <row r="31" spans="1:16" x14ac:dyDescent="0.3">
      <c r="A31" s="8" t="s">
        <v>31</v>
      </c>
      <c r="B31" s="8"/>
      <c r="C31" s="8"/>
      <c r="D31" s="8"/>
      <c r="F31" s="1">
        <v>24</v>
      </c>
      <c r="G31" s="1">
        <v>1993</v>
      </c>
      <c r="H31" s="3">
        <f t="shared" si="0"/>
        <v>0.55007949125596178</v>
      </c>
      <c r="I31" s="1">
        <f t="shared" si="1"/>
        <v>34.6</v>
      </c>
      <c r="J31" s="1">
        <v>32.200000000000003</v>
      </c>
      <c r="K31" s="1">
        <v>2.4</v>
      </c>
      <c r="L31" s="1">
        <v>28.3</v>
      </c>
    </row>
    <row r="32" spans="1:16" x14ac:dyDescent="0.3">
      <c r="A32" s="8" t="s">
        <v>32</v>
      </c>
      <c r="B32" s="8"/>
      <c r="C32" s="8"/>
      <c r="D32" s="8"/>
      <c r="F32" s="1">
        <v>25</v>
      </c>
      <c r="G32" s="1">
        <v>1994</v>
      </c>
      <c r="H32" s="3">
        <f t="shared" si="0"/>
        <v>0.56043956043956045</v>
      </c>
      <c r="I32" s="1">
        <f t="shared" si="1"/>
        <v>35.700000000000003</v>
      </c>
      <c r="J32" s="1">
        <v>33.6</v>
      </c>
      <c r="K32" s="1">
        <v>2.1</v>
      </c>
      <c r="L32" s="1">
        <v>28</v>
      </c>
    </row>
    <row r="33" spans="1:12" x14ac:dyDescent="0.3">
      <c r="A33" s="8" t="s">
        <v>33</v>
      </c>
      <c r="B33" s="8"/>
      <c r="C33" s="8"/>
      <c r="D33" s="8"/>
      <c r="F33" s="1">
        <v>26</v>
      </c>
      <c r="G33" s="1">
        <v>1995</v>
      </c>
      <c r="H33" s="3">
        <f t="shared" si="0"/>
        <v>0.5736434108527132</v>
      </c>
      <c r="I33" s="1">
        <f t="shared" si="1"/>
        <v>37</v>
      </c>
      <c r="J33" s="1">
        <v>34.799999999999997</v>
      </c>
      <c r="K33" s="1">
        <v>2.2000000000000002</v>
      </c>
      <c r="L33" s="1">
        <v>27.5</v>
      </c>
    </row>
    <row r="34" spans="1:12" x14ac:dyDescent="0.3">
      <c r="A34" s="8" t="s">
        <v>34</v>
      </c>
      <c r="B34" s="8"/>
      <c r="C34" s="8"/>
      <c r="D34" s="8"/>
      <c r="F34" s="1">
        <v>27</v>
      </c>
      <c r="G34" s="1">
        <v>1996</v>
      </c>
      <c r="H34" s="3">
        <f t="shared" si="0"/>
        <v>0.55712050078247255</v>
      </c>
      <c r="I34" s="1">
        <f t="shared" si="1"/>
        <v>35.599999999999994</v>
      </c>
      <c r="J34" s="1">
        <v>33.299999999999997</v>
      </c>
      <c r="K34" s="1">
        <v>2.2999999999999998</v>
      </c>
      <c r="L34" s="1">
        <v>28.3</v>
      </c>
    </row>
    <row r="35" spans="1:12" x14ac:dyDescent="0.3">
      <c r="A35" s="8" t="s">
        <v>35</v>
      </c>
      <c r="B35" s="8"/>
      <c r="C35" s="8"/>
      <c r="D35" s="8"/>
      <c r="F35" s="1">
        <v>28</v>
      </c>
      <c r="G35" s="1">
        <v>1997</v>
      </c>
      <c r="H35" s="3">
        <f t="shared" si="0"/>
        <v>0.55485893416927901</v>
      </c>
      <c r="I35" s="1">
        <f t="shared" si="1"/>
        <v>35.4</v>
      </c>
      <c r="J35" s="1">
        <v>32.799999999999997</v>
      </c>
      <c r="K35" s="1">
        <v>2.6</v>
      </c>
      <c r="L35" s="1">
        <v>28.4</v>
      </c>
    </row>
    <row r="36" spans="1:12" x14ac:dyDescent="0.3">
      <c r="A36" s="8" t="s">
        <v>39</v>
      </c>
      <c r="B36" s="8"/>
      <c r="C36" s="8"/>
      <c r="D36" s="8"/>
      <c r="F36" s="1">
        <v>29</v>
      </c>
      <c r="G36" s="1">
        <v>1998</v>
      </c>
      <c r="H36" s="3">
        <f t="shared" si="0"/>
        <v>0.55150554675118857</v>
      </c>
      <c r="I36" s="1">
        <f t="shared" si="1"/>
        <v>34.799999999999997</v>
      </c>
      <c r="J36" s="1">
        <v>32.299999999999997</v>
      </c>
      <c r="K36" s="1">
        <v>2.5</v>
      </c>
      <c r="L36" s="1">
        <v>28.3</v>
      </c>
    </row>
    <row r="37" spans="1:12" x14ac:dyDescent="0.3">
      <c r="A37" s="8" t="s">
        <v>36</v>
      </c>
      <c r="B37" s="8"/>
      <c r="C37" s="8"/>
      <c r="D37" s="8"/>
      <c r="F37" s="1">
        <v>30</v>
      </c>
      <c r="G37" s="1">
        <v>1999</v>
      </c>
      <c r="H37" s="3">
        <f t="shared" si="0"/>
        <v>0.57075471698113212</v>
      </c>
      <c r="I37" s="1">
        <f t="shared" si="1"/>
        <v>36.299999999999997</v>
      </c>
      <c r="J37" s="1">
        <v>33.799999999999997</v>
      </c>
      <c r="K37" s="1">
        <v>2.5</v>
      </c>
      <c r="L37" s="1">
        <v>27.3</v>
      </c>
    </row>
    <row r="38" spans="1:12" x14ac:dyDescent="0.3">
      <c r="A38" s="8" t="s">
        <v>37</v>
      </c>
      <c r="B38" s="8"/>
      <c r="C38" s="8"/>
      <c r="D38" s="8"/>
      <c r="F38" s="1">
        <v>31</v>
      </c>
      <c r="G38" s="1">
        <v>2000</v>
      </c>
      <c r="H38" s="3">
        <f t="shared" si="0"/>
        <v>0.56190476190476191</v>
      </c>
      <c r="I38" s="1">
        <f t="shared" si="1"/>
        <v>35.4</v>
      </c>
      <c r="J38" s="1">
        <v>32.9</v>
      </c>
      <c r="K38" s="1">
        <v>2.5</v>
      </c>
      <c r="L38" s="1">
        <v>27.6</v>
      </c>
    </row>
    <row r="39" spans="1:12" x14ac:dyDescent="0.3">
      <c r="A39" s="8" t="s">
        <v>38</v>
      </c>
      <c r="B39" s="8"/>
      <c r="C39" s="8"/>
      <c r="D39" s="8"/>
      <c r="F39" s="1">
        <v>32</v>
      </c>
      <c r="G39" s="1">
        <v>2001</v>
      </c>
      <c r="H39" s="3">
        <f t="shared" si="0"/>
        <v>0.55910543130990409</v>
      </c>
      <c r="I39" s="1">
        <f t="shared" si="1"/>
        <v>35</v>
      </c>
      <c r="J39" s="1">
        <v>32.6</v>
      </c>
      <c r="K39" s="1">
        <v>2.4</v>
      </c>
      <c r="L39" s="1">
        <v>27.6</v>
      </c>
    </row>
    <row r="40" spans="1:12" x14ac:dyDescent="0.3">
      <c r="F40" s="1">
        <v>33</v>
      </c>
      <c r="G40" s="1">
        <v>2002</v>
      </c>
      <c r="H40" s="3">
        <f t="shared" ref="H40:H57" si="3">I40/(I40+L40)</f>
        <v>0.56761006289308169</v>
      </c>
      <c r="I40" s="1">
        <f t="shared" ref="I40:I57" si="4">J40+K40</f>
        <v>36.099999999999994</v>
      </c>
      <c r="J40" s="1">
        <v>33.799999999999997</v>
      </c>
      <c r="K40" s="1">
        <v>2.2999999999999998</v>
      </c>
      <c r="L40" s="1">
        <v>27.5</v>
      </c>
    </row>
    <row r="41" spans="1:12" x14ac:dyDescent="0.3">
      <c r="A41" s="5" t="s">
        <v>40</v>
      </c>
      <c r="B41" s="5"/>
      <c r="C41" s="5"/>
      <c r="D41" s="5"/>
      <c r="F41" s="1">
        <v>34</v>
      </c>
      <c r="G41" s="1">
        <v>2003</v>
      </c>
      <c r="H41" s="3">
        <f t="shared" si="3"/>
        <v>0.54792332268370603</v>
      </c>
      <c r="I41" s="1">
        <f t="shared" si="4"/>
        <v>34.300000000000004</v>
      </c>
      <c r="J41" s="1">
        <v>32.200000000000003</v>
      </c>
      <c r="K41" s="1">
        <v>2.1</v>
      </c>
      <c r="L41" s="1">
        <v>28.3</v>
      </c>
    </row>
    <row r="42" spans="1:12" x14ac:dyDescent="0.3">
      <c r="A42" s="5" t="s">
        <v>47</v>
      </c>
      <c r="B42" s="5"/>
      <c r="C42" s="5"/>
      <c r="D42" s="5"/>
      <c r="F42" s="1">
        <v>35</v>
      </c>
      <c r="G42" s="1">
        <v>2004</v>
      </c>
      <c r="H42" s="3">
        <f t="shared" si="3"/>
        <v>0.54807692307692313</v>
      </c>
      <c r="I42" s="1">
        <f t="shared" si="4"/>
        <v>34.199999999999996</v>
      </c>
      <c r="J42" s="1">
        <v>31.9</v>
      </c>
      <c r="K42" s="1">
        <v>2.2999999999999998</v>
      </c>
      <c r="L42" s="1">
        <v>28.2</v>
      </c>
    </row>
    <row r="43" spans="1:12" x14ac:dyDescent="0.3">
      <c r="A43" s="5" t="s">
        <v>48</v>
      </c>
      <c r="B43" s="5"/>
      <c r="C43" s="5"/>
      <c r="D43" s="5"/>
      <c r="F43" s="1">
        <v>36</v>
      </c>
      <c r="G43" s="1">
        <v>2005</v>
      </c>
      <c r="H43" s="3">
        <f t="shared" si="3"/>
        <v>0.55111821086261981</v>
      </c>
      <c r="I43" s="1">
        <f t="shared" si="4"/>
        <v>34.5</v>
      </c>
      <c r="J43" s="1">
        <v>32.200000000000003</v>
      </c>
      <c r="K43" s="1">
        <v>2.2999999999999998</v>
      </c>
      <c r="L43" s="1">
        <v>28.1</v>
      </c>
    </row>
    <row r="44" spans="1:12" x14ac:dyDescent="0.3">
      <c r="A44" s="5" t="s">
        <v>46</v>
      </c>
      <c r="B44" s="5"/>
      <c r="C44" s="5"/>
      <c r="D44" s="5"/>
      <c r="F44" s="1">
        <v>37</v>
      </c>
      <c r="G44" s="1">
        <v>2006</v>
      </c>
      <c r="H44" s="3">
        <f t="shared" si="3"/>
        <v>0.54879999999999995</v>
      </c>
      <c r="I44" s="1">
        <f t="shared" si="4"/>
        <v>34.299999999999997</v>
      </c>
      <c r="J44" s="1">
        <v>32</v>
      </c>
      <c r="K44" s="1">
        <v>2.2999999999999998</v>
      </c>
      <c r="L44" s="1">
        <v>28.2</v>
      </c>
    </row>
    <row r="45" spans="1:12" x14ac:dyDescent="0.3">
      <c r="A45" s="5" t="s">
        <v>57</v>
      </c>
      <c r="B45" s="5"/>
      <c r="C45" s="5"/>
      <c r="D45" s="5"/>
      <c r="F45" s="1">
        <v>38</v>
      </c>
      <c r="G45" s="1">
        <v>2007</v>
      </c>
      <c r="H45" s="3">
        <f t="shared" si="3"/>
        <v>0.5652866242038217</v>
      </c>
      <c r="I45" s="1">
        <f t="shared" si="4"/>
        <v>35.5</v>
      </c>
      <c r="J45" s="1">
        <v>33.299999999999997</v>
      </c>
      <c r="K45" s="1">
        <v>2.2000000000000002</v>
      </c>
      <c r="L45" s="1">
        <v>27.3</v>
      </c>
    </row>
    <row r="46" spans="1:12" x14ac:dyDescent="0.3">
      <c r="A46" s="5" t="s">
        <v>41</v>
      </c>
      <c r="B46" s="5"/>
      <c r="C46" s="5"/>
      <c r="D46" s="5"/>
      <c r="F46" s="1">
        <v>39</v>
      </c>
      <c r="G46" s="1">
        <v>2008</v>
      </c>
      <c r="H46" s="3">
        <f t="shared" si="3"/>
        <v>0.55411954765751203</v>
      </c>
      <c r="I46" s="1">
        <f t="shared" si="4"/>
        <v>34.299999999999997</v>
      </c>
      <c r="J46" s="1">
        <v>32.299999999999997</v>
      </c>
      <c r="K46" s="1">
        <v>2</v>
      </c>
      <c r="L46" s="1">
        <v>27.6</v>
      </c>
    </row>
    <row r="47" spans="1:12" x14ac:dyDescent="0.3">
      <c r="A47" s="5" t="s">
        <v>42</v>
      </c>
      <c r="B47" s="5"/>
      <c r="C47" s="5"/>
      <c r="D47" s="5"/>
      <c r="F47" s="1">
        <v>40</v>
      </c>
      <c r="G47" s="1">
        <v>2009</v>
      </c>
      <c r="H47" s="3">
        <f t="shared" si="3"/>
        <v>0.56349206349206349</v>
      </c>
      <c r="I47" s="1">
        <f t="shared" si="4"/>
        <v>35.5</v>
      </c>
      <c r="J47" s="1">
        <v>33.299999999999997</v>
      </c>
      <c r="K47" s="1">
        <v>2.2000000000000002</v>
      </c>
      <c r="L47" s="1">
        <v>27.5</v>
      </c>
    </row>
    <row r="48" spans="1:12" x14ac:dyDescent="0.3">
      <c r="A48" s="5" t="s">
        <v>43</v>
      </c>
      <c r="B48" s="5"/>
      <c r="C48" s="5"/>
      <c r="D48" s="5"/>
      <c r="F48" s="1">
        <v>41</v>
      </c>
      <c r="G48" s="1">
        <v>2010</v>
      </c>
      <c r="H48" s="3">
        <f t="shared" si="3"/>
        <v>0.56893819334389861</v>
      </c>
      <c r="I48" s="1">
        <f t="shared" si="4"/>
        <v>35.900000000000006</v>
      </c>
      <c r="J48" s="1">
        <v>33.700000000000003</v>
      </c>
      <c r="K48" s="1">
        <v>2.2000000000000002</v>
      </c>
      <c r="L48" s="1">
        <v>27.2</v>
      </c>
    </row>
    <row r="49" spans="1:12" x14ac:dyDescent="0.3">
      <c r="A49" s="5" t="s">
        <v>44</v>
      </c>
      <c r="B49" s="5"/>
      <c r="C49" s="5"/>
      <c r="D49" s="5"/>
      <c r="F49" s="5">
        <v>42</v>
      </c>
      <c r="G49" s="1">
        <v>2011</v>
      </c>
      <c r="H49" s="3">
        <f t="shared" si="3"/>
        <v>0.57075471698113212</v>
      </c>
      <c r="I49" s="1">
        <f t="shared" si="4"/>
        <v>36.299999999999997</v>
      </c>
      <c r="J49" s="1">
        <v>34</v>
      </c>
      <c r="K49" s="1">
        <v>2.2999999999999998</v>
      </c>
      <c r="L49" s="1">
        <v>27.3</v>
      </c>
    </row>
    <row r="50" spans="1:12" x14ac:dyDescent="0.3">
      <c r="A50" s="5" t="s">
        <v>45</v>
      </c>
      <c r="B50" s="5"/>
      <c r="C50" s="5"/>
      <c r="D50" s="5"/>
      <c r="F50" s="1">
        <v>43</v>
      </c>
      <c r="G50" s="1">
        <v>2012</v>
      </c>
      <c r="H50" s="3">
        <f t="shared" si="3"/>
        <v>0.57632398753894076</v>
      </c>
      <c r="I50" s="1">
        <f t="shared" si="4"/>
        <v>37</v>
      </c>
      <c r="J50" s="1">
        <v>34.700000000000003</v>
      </c>
      <c r="K50" s="1">
        <v>2.2999999999999998</v>
      </c>
      <c r="L50" s="1">
        <v>27.2</v>
      </c>
    </row>
    <row r="51" spans="1:12" x14ac:dyDescent="0.3">
      <c r="F51" s="1">
        <v>44</v>
      </c>
      <c r="G51" s="1">
        <v>2013</v>
      </c>
      <c r="H51" s="3">
        <f t="shared" si="3"/>
        <v>0.58307692307692305</v>
      </c>
      <c r="I51" s="1">
        <f t="shared" si="4"/>
        <v>37.9</v>
      </c>
      <c r="J51" s="1">
        <v>35.4</v>
      </c>
      <c r="K51" s="1">
        <v>2.5</v>
      </c>
      <c r="L51" s="1">
        <v>27.1</v>
      </c>
    </row>
    <row r="52" spans="1:12" x14ac:dyDescent="0.3">
      <c r="A52" s="11" t="s">
        <v>49</v>
      </c>
      <c r="B52" s="11"/>
      <c r="C52" s="11"/>
      <c r="F52" s="1">
        <v>45</v>
      </c>
      <c r="G52" s="1">
        <v>2014</v>
      </c>
      <c r="H52" s="3">
        <f t="shared" si="3"/>
        <v>0.58281249999999996</v>
      </c>
      <c r="I52" s="1">
        <f t="shared" si="4"/>
        <v>37.299999999999997</v>
      </c>
      <c r="J52" s="1">
        <v>34.9</v>
      </c>
      <c r="K52" s="1">
        <v>2.4</v>
      </c>
      <c r="L52" s="1">
        <v>26.7</v>
      </c>
    </row>
    <row r="53" spans="1:12" x14ac:dyDescent="0.3">
      <c r="A53" s="11" t="s">
        <v>50</v>
      </c>
      <c r="B53" s="11"/>
      <c r="C53" s="11"/>
      <c r="F53" s="1">
        <v>46</v>
      </c>
      <c r="G53" s="1">
        <v>2015</v>
      </c>
      <c r="H53" s="3">
        <f t="shared" si="3"/>
        <v>0.59097978227060655</v>
      </c>
      <c r="I53" s="1">
        <f t="shared" si="4"/>
        <v>38</v>
      </c>
      <c r="J53" s="1">
        <v>35.700000000000003</v>
      </c>
      <c r="K53" s="1">
        <v>2.2999999999999998</v>
      </c>
      <c r="L53" s="1">
        <v>26.3</v>
      </c>
    </row>
    <row r="54" spans="1:12" x14ac:dyDescent="0.3">
      <c r="A54" s="11" t="s">
        <v>51</v>
      </c>
      <c r="B54" s="11"/>
      <c r="C54" s="11"/>
      <c r="F54" s="1">
        <v>47</v>
      </c>
      <c r="G54" s="1">
        <v>2016</v>
      </c>
      <c r="H54" s="3">
        <f t="shared" si="3"/>
        <v>0.59311424100156496</v>
      </c>
      <c r="I54" s="1">
        <f t="shared" si="4"/>
        <v>37.900000000000006</v>
      </c>
      <c r="J54" s="1">
        <v>35.700000000000003</v>
      </c>
      <c r="K54" s="1">
        <v>2.2000000000000002</v>
      </c>
      <c r="L54" s="1">
        <v>26</v>
      </c>
    </row>
    <row r="55" spans="1:12" x14ac:dyDescent="0.3">
      <c r="A55" s="11" t="s">
        <v>52</v>
      </c>
      <c r="B55" s="11"/>
      <c r="C55" s="11"/>
      <c r="F55" s="1">
        <v>48</v>
      </c>
      <c r="G55" s="1">
        <v>2017</v>
      </c>
      <c r="H55" s="3">
        <f t="shared" si="3"/>
        <v>0.5757097791798107</v>
      </c>
      <c r="I55" s="1">
        <f t="shared" si="4"/>
        <v>36.5</v>
      </c>
      <c r="J55" s="1">
        <v>34.200000000000003</v>
      </c>
      <c r="K55" s="1">
        <v>2.2999999999999998</v>
      </c>
      <c r="L55" s="1">
        <v>26.9</v>
      </c>
    </row>
    <row r="56" spans="1:12" x14ac:dyDescent="0.3">
      <c r="A56" s="11" t="s">
        <v>53</v>
      </c>
      <c r="B56" s="11"/>
      <c r="C56" s="11"/>
      <c r="F56" s="1">
        <v>49</v>
      </c>
      <c r="G56" s="1">
        <v>2018</v>
      </c>
      <c r="H56" s="3">
        <f t="shared" si="3"/>
        <v>0.58823529411764708</v>
      </c>
      <c r="I56" s="1">
        <f t="shared" si="4"/>
        <v>37</v>
      </c>
      <c r="J56" s="1">
        <v>34.5</v>
      </c>
      <c r="K56" s="1">
        <v>2.5</v>
      </c>
      <c r="L56" s="1">
        <v>25.9</v>
      </c>
    </row>
    <row r="57" spans="1:12" x14ac:dyDescent="0.3">
      <c r="A57" s="11" t="s">
        <v>54</v>
      </c>
      <c r="B57" s="11"/>
      <c r="C57" s="11"/>
      <c r="F57" s="1">
        <v>50</v>
      </c>
      <c r="G57" s="1">
        <v>2019</v>
      </c>
      <c r="H57" s="3">
        <f t="shared" si="3"/>
        <v>0.58897637795275593</v>
      </c>
      <c r="I57" s="1">
        <f t="shared" si="4"/>
        <v>37.4</v>
      </c>
      <c r="J57" s="1">
        <v>34.9</v>
      </c>
      <c r="K57" s="1">
        <v>2.5</v>
      </c>
      <c r="L57" s="1">
        <v>26.1</v>
      </c>
    </row>
    <row r="58" spans="1:12" x14ac:dyDescent="0.3">
      <c r="A58" s="11" t="s">
        <v>55</v>
      </c>
      <c r="B58" s="11"/>
      <c r="C58" s="11"/>
    </row>
  </sheetData>
  <sortState xmlns:xlrd2="http://schemas.microsoft.com/office/spreadsheetml/2017/richdata2" ref="G8:L57">
    <sortCondition ref="G8:G57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Y E A A B Q S w M E F A A C A A g A Q n + c U I u b K w 2 l A A A A 9 g A A A B I A H A B D b 2 5 m a W c v U G F j a 2 F n Z S 5 4 b W w g o h g A K K A U A A A A A A A A A A A A A A A A A A A A A A A A A A A A h Y 9 N C s I w G E S v U r J v / k Q o 5 W u 6 c G t B K I r b k M Y 2 2 K b S p K Z 3 c + G R v I I F r b p z O c M b e P O 4 3 S G f u j a 6 6 s G Z 3 m a I Y Y o i b V V f G V t n a P S n O E G 5 g J 1 U Z 1 n r a I a t S y d n M t R 4 f 0 k J C S H g s M L 9 U B N O K S P H Y l u q R n c y N t Z 5 a Z V G n 1 X 1 f 4 U E H F 4 y g u O E 4 X X C G O Z A l h I K Y 7 8 A n 3 0 x B f J T w m Z s / T h o o W 2 8 L 4 E s E c j 7 g 3 g C U E s D B B Q A A g A I A E J / n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C f 5 x Q 5 2 8 Q 8 t 8 B A A A y B g A A E w A c A E Z v c m 1 1 b G F z L 1 N l Y 3 R p b 2 4 x L m 0 g o h g A K K A U A A A A A A A A A A A A A A A A A A A A A A A A A A A A f Z R d q + I w E I b v B f / D U N l F o a c 9 5 3 Y P e y G K y 4 I c i w Y W W f Y i 1 q k t 2 y S S R D 0 i / v e N / X A x S e 1 N y 7 y T z C T z v F W Y 6 k J w W N X v t / d + r 9 9 T O Z W 4 h U F A k D J Y Z B l y h T B H u j s g j I 8 o 6 Q 4 V J C i h S v h B G Q K h m x I D + A 4 l 6 n 4 P z L M S B 5 m i i f z C T Z S Y J c P b x 0 R w j V y r Y Z B r v V f f 4 v h 0 O k V 7 K V 4 y I f S G l u W L x A w l 8 h S j V L D 4 j F S q + G M 2 j w u + x c 8 o 1 y w Y j c K 6 x p R q + m p K 1 L U u r 9 f f t 8 i f R h 0 E k 5 z y n T k K O e + r 5 q o u I y I p V 5 m Q b C L K A + M 3 U Q 2 r r c L L J V j + D U L Q J g Y a P / U 1 h E u w N j 0 4 Q c K U E 0 t m 7 t q t m 0 a E B h O H r 0 A W k J T n 5 w n r O H m e Q B a O P p s 7 o T e l p 2 7 D V K m C 7 2 D C 9 p 3 a W O t O z X e 6 V i P d 5 X 7 y 7 i 0 / 1 v G 4 U / Q e Y n l Q e V e j r e Z r t N U 8 j d 6 X e X p p N f + F I q e l L i p / 8 C e q 9 + L u q t k 6 c a k Y T F 0 K V + k X F 4 6 F G 2 t s C 1 N Z H N E w R 8 9 u / c c c X 4 f W L v o x 4 z q 6 G 2 + J T B y N 8 W q H q f / e q 4 U m P L Q c G r a u q o 3 U e M d n F 5 9 D P K a o f d C i b 9 F u Q f z I r Y W q T a c N p M X Z I 1 o W T T Z A D j M O J h 4 y G h i a + T c j 7 5 i y d 7 D e W d 5 + f t d R v 1 f w r k G + / w N Q S w E C L Q A U A A I A C A B C f 5 x Q i 5 s r D a U A A A D 2 A A A A E g A A A A A A A A A A A A A A A A A A A A A A Q 2 9 u Z m l n L 1 B h Y 2 t h Z 2 U u e G 1 s U E s B A i 0 A F A A C A A g A Q n + c U A / K 6 a u k A A A A 6 Q A A A B M A A A A A A A A A A A A A A A A A 8 Q A A A F t D b 2 5 0 Z W 5 0 X 1 R 5 c G V z X S 5 4 b W x Q S w E C L Q A U A A I A C A B C f 5 x Q 5 2 8 Q 8 t 8 B A A A y B g A A E w A A A A A A A A A A A A A A A A D i A Q A A R m 9 y b X V s Y X M v U 2 V j d G l v b j E u b V B L B Q Y A A A A A A w A D A M I A A A A O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m D A A A A A A A A A Q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Z W F t J T I w T 2 Z m Z W 5 z Z S U y M E x l Y W d 1 Z S U y M E F 2 Z X J h Z 2 V z J T I w U G V y J T I w V G V h b S U y M E d h b W U l M j B U Y W J s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Q t M j h U M j A 6 M z Y 6 N T I u N j g y M T A y N 1 o i I C 8 + P E V u d H J 5 I F R 5 c G U 9 I k Z p b G x D b 2 x 1 b W 5 U e X B l c y I g V m F s d W U 9 I n N C Z 1 l H I i A v P j x F b n R y e S B U e X B l P S J G a W x s Q 2 9 s d W 1 u T m F t Z X M i I F Z h b H V l P S J z W y Z x d W 9 0 O 1 l l Y X I m c X V v d D s s J n F 1 b 3 Q 7 U G F z c 2 l u Z y B B d H Q m c X V v d D s s J n F 1 b 3 Q 7 U n V z a G l u Z y B B d H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Z W F t I E 9 m Z m V u c 2 U g T G V h Z 3 V l I E F 2 Z X J h Z 2 V z I F B l c i B U Z W F t I E d h b W U g V G F i b G U v Q 2 h h b m d l Z C B U e X B l L n t Z Z W F y L D F 9 J n F 1 b 3 Q 7 L C Z x d W 9 0 O 1 N l Y 3 R p b 2 4 x L 1 R l Y W 0 g T 2 Z m Z W 5 z Z S B M Z W F n d W U g Q X Z l c m F n Z X M g U G V y I F R l Y W 0 g R 2 F t Z S B U Y W J s Z S 9 D a G F u Z 2 V k I F R 5 c G U u e 1 B h c 3 N p b m c g Q X R 0 L D E x f S Z x d W 9 0 O y w m c X V v d D t T Z W N 0 a W 9 u M S 9 U Z W F t I E 9 m Z m V u c 2 U g T G V h Z 3 V l I E F 2 Z X J h Z 2 V z I F B l c i B U Z W F t I E d h b W U g V G F i b G U v Q 2 h h b m d l Z C B U e X B l L n t S d X N o a W 5 n I E F 0 d C w x N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V h b S B P Z m Z l b n N l I E x l Y W d 1 Z S B B d m V y Y W d l c y B Q Z X I g V G V h b S B H Y W 1 l I F R h Y m x l L 0 N o Y W 5 n Z W Q g V H l w Z S 5 7 W W V h c i w x f S Z x d W 9 0 O y w m c X V v d D t T Z W N 0 a W 9 u M S 9 U Z W F t I E 9 m Z m V u c 2 U g T G V h Z 3 V l I E F 2 Z X J h Z 2 V z I F B l c i B U Z W F t I E d h b W U g V G F i b G U v Q 2 h h b m d l Z C B U e X B l L n t Q Y X N z a W 5 n I E F 0 d C w x M X 0 m c X V v d D s s J n F 1 b 3 Q 7 U 2 V j d G l v b j E v V G V h b S B P Z m Z l b n N l I E x l Y W d 1 Z S B B d m V y Y W d l c y B Q Z X I g V G V h b S B H Y W 1 l I F R h Y m x l L 0 N o Y W 5 n Z W Q g V H l w Z S 5 7 U n V z a G l u Z y B B d H Q s M T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W F t J T I w T 2 Z m Z W 5 z Z S U y M E x l Y W d 1 Z S U y M E F 2 Z X J h Z 2 V z J T I w U G V y J T I w V G V h b S U y M E d h b W U l M j B U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J T I w T 2 Z m Z W 5 z Z S U y M E x l Y W d 1 Z S U y M E F 2 Z X J h Z 2 V z J T I w U G V y J T I w V G V h b S U y M E d h b W U l M j B U Y W J s Z S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W 0 l M j B P Z m Z l b n N l J T I w T G V h Z 3 V l J T I w Q X Z l c m F n Z X M l M j B Q Z X I l M j B U Z W F t J T I w R 2 F t Z S U y M F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h b S U y M E 9 m Z m V u c 2 U l M j B M Z W F n d W U l M j B B d m V y Y W d l c y U y M F B l c i U y M F R l Y W 0 l M j B H Y W 1 l J T I w V G F i b G U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0 m B F R D E N k + p Y J V d N X T m q Q A A A A A C A A A A A A A Q Z g A A A A E A A C A A A A D y Y 0 n J c H 0 + h m Y p K T G N C 9 L x I x r / 1 O G + 9 Y V S v + 8 S i 3 6 5 z A A A A A A O g A A A A A I A A C A A A A A b M a + U B J z A R O + t V z n e r F c t W Q B I 5 B l A U 8 s 4 / u / s l o I Q V V A A A A D K S + e + 2 9 V V A / o W X x Q f J s c p 5 W V + K f h / J V N r h G y b T q / Z Q q Y h Z A E + l S F z H N / K t O 3 b g N Y u f 2 a h p S n l a 2 r 2 + U P M D t V 4 8 L z e Y s D S 1 5 z i 2 0 g 8 F F + u t E A A A A C y 3 d d l 1 7 E q L X 9 e 2 p i r 9 k 4 t N z t + p c C y s C L T U d U d f x J Z 9 F u G w j d c R a F A 1 I d J N X d 8 W e H 4 h D V I 2 7 8 x Y S g a s M u i U 6 G h < / D a t a M a s h u p > 
</file>

<file path=customXml/itemProps1.xml><?xml version="1.0" encoding="utf-8"?>
<ds:datastoreItem xmlns:ds="http://schemas.openxmlformats.org/officeDocument/2006/customXml" ds:itemID="{CBAF816C-A234-484B-9A93-5E1126460C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 Mix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2020-01-28T19:50:43Z</dcterms:created>
  <dcterms:modified xsi:type="dcterms:W3CDTF">2020-08-05T16:25:35Z</dcterms:modified>
</cp:coreProperties>
</file>