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240\"/>
    </mc:Choice>
  </mc:AlternateContent>
  <xr:revisionPtr revIDLastSave="0" documentId="13_ncr:1_{C30C8C9A-5EB5-412F-9A22-781947A173EC}" xr6:coauthVersionLast="45" xr6:coauthVersionMax="45" xr10:uidLastSave="{00000000-0000-0000-0000-000000000000}"/>
  <bookViews>
    <workbookView xWindow="-104" yWindow="-104" windowWidth="22326" windowHeight="12050" xr2:uid="{608D249A-E968-4D64-BCCB-D30A65090636}"/>
  </bookViews>
  <sheets>
    <sheet name="Ponzi" sheetId="1" r:id="rId1"/>
    <sheet name="Split Strike" sheetId="2" r:id="rId2"/>
  </sheets>
  <definedNames>
    <definedName name="actualreturn">Ponzi!$C$7</definedName>
    <definedName name="churn">Ponzi!$C$2</definedName>
    <definedName name="deposit">Ponzi!$C$5</definedName>
    <definedName name="fractionwithdrawn">Ponzi!$C$8</definedName>
    <definedName name="initial_cash">Ponzi!$C$10</definedName>
    <definedName name="newcustomers">Ponzi!$C$4</definedName>
    <definedName name="panic_fraction">Ponzi!$C$9</definedName>
    <definedName name="promisedreturn">Ponzi!$C$6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F12" i="1"/>
  <c r="I12" i="1" s="1"/>
  <c r="F13" i="1" s="1"/>
  <c r="E12" i="1"/>
  <c r="C13" i="1" s="1"/>
  <c r="E13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G13" i="1" l="1"/>
  <c r="I13" i="1" s="1"/>
  <c r="F14" i="1" s="1"/>
  <c r="H13" i="1" l="1"/>
  <c r="G14" i="1" s="1"/>
  <c r="H14" i="1" s="1"/>
  <c r="G15" i="1" l="1"/>
  <c r="H15" i="1" s="1"/>
  <c r="I14" i="1"/>
  <c r="F15" i="1" s="1"/>
  <c r="I15" i="1" s="1"/>
  <c r="F16" i="1" s="1"/>
  <c r="C14" i="1"/>
  <c r="E14" i="1" s="1"/>
  <c r="C15" i="1"/>
  <c r="G16" i="1" l="1"/>
  <c r="H16" i="1"/>
  <c r="I16" i="1"/>
  <c r="F17" i="1" s="1"/>
  <c r="G17" i="1"/>
  <c r="E15" i="1"/>
  <c r="C16" i="1" s="1"/>
  <c r="H17" i="1" l="1"/>
  <c r="I17" i="1"/>
  <c r="F18" i="1" s="1"/>
  <c r="G18" i="1"/>
  <c r="E16" i="1"/>
  <c r="C17" i="1" s="1"/>
  <c r="I18" i="1" l="1"/>
  <c r="F19" i="1" s="1"/>
  <c r="H18" i="1"/>
  <c r="G19" i="1"/>
  <c r="E17" i="1"/>
  <c r="C18" i="1" s="1"/>
  <c r="H19" i="1" l="1"/>
  <c r="I19" i="1"/>
  <c r="F20" i="1" s="1"/>
  <c r="G20" i="1"/>
  <c r="E18" i="1"/>
  <c r="C19" i="1" s="1"/>
  <c r="I20" i="1" l="1"/>
  <c r="F21" i="1"/>
  <c r="H20" i="1"/>
  <c r="E19" i="1"/>
  <c r="C20" i="1" s="1"/>
  <c r="G21" i="1" l="1"/>
  <c r="H21" i="1" s="1"/>
  <c r="E20" i="1"/>
  <c r="C21" i="1" s="1"/>
  <c r="I21" i="1" l="1"/>
  <c r="F22" i="1" s="1"/>
  <c r="G22" i="1"/>
  <c r="H22" i="1" s="1"/>
  <c r="E21" i="1"/>
  <c r="C22" i="1" s="1"/>
  <c r="I22" i="1" l="1"/>
  <c r="F23" i="1" s="1"/>
  <c r="G23" i="1"/>
  <c r="E22" i="1"/>
  <c r="C23" i="1" s="1"/>
  <c r="H23" i="1" l="1"/>
  <c r="I23" i="1"/>
  <c r="F24" i="1" s="1"/>
  <c r="G24" i="1"/>
  <c r="H24" i="1"/>
  <c r="E23" i="1"/>
  <c r="C24" i="1" s="1"/>
  <c r="I24" i="1" l="1"/>
  <c r="F25" i="1" s="1"/>
  <c r="I25" i="1" s="1"/>
  <c r="G25" i="1"/>
  <c r="H25" i="1" s="1"/>
  <c r="E24" i="1"/>
  <c r="C25" i="1" s="1"/>
  <c r="F26" i="1" l="1"/>
  <c r="G26" i="1"/>
  <c r="H26" i="1" s="1"/>
  <c r="E25" i="1"/>
  <c r="C26" i="1" s="1"/>
  <c r="E26" i="1" s="1"/>
  <c r="C27" i="1" s="1"/>
  <c r="E27" i="1" s="1"/>
  <c r="I26" i="1" l="1"/>
  <c r="F27" i="1"/>
  <c r="G27" i="1"/>
  <c r="H27" i="1" s="1"/>
  <c r="I27" i="1" l="1"/>
</calcChain>
</file>

<file path=xl/sharedStrings.xml><?xml version="1.0" encoding="utf-8"?>
<sst xmlns="http://schemas.openxmlformats.org/spreadsheetml/2006/main" count="34" uniqueCount="34">
  <si>
    <t>Ponzi</t>
  </si>
  <si>
    <t>initial cash</t>
  </si>
  <si>
    <t>newcustomers</t>
  </si>
  <si>
    <t>deposit</t>
  </si>
  <si>
    <t>promisedreturn</t>
  </si>
  <si>
    <t>actualreturn</t>
  </si>
  <si>
    <t>panic fraction</t>
  </si>
  <si>
    <t>Year</t>
  </si>
  <si>
    <t>Start customers</t>
  </si>
  <si>
    <t>New customers</t>
  </si>
  <si>
    <t>End Customers</t>
  </si>
  <si>
    <t>Start  cash</t>
  </si>
  <si>
    <t>Payout</t>
  </si>
  <si>
    <t>Liability</t>
  </si>
  <si>
    <t>End  Cash</t>
  </si>
  <si>
    <t>fractionwithdrawn</t>
  </si>
  <si>
    <t>putex</t>
  </si>
  <si>
    <t>callex</t>
  </si>
  <si>
    <t>Start  Price $30</t>
  </si>
  <si>
    <t>End Price</t>
  </si>
  <si>
    <t>Put Value</t>
  </si>
  <si>
    <t>Call Value</t>
  </si>
  <si>
    <t>Split Strike Strategy</t>
  </si>
  <si>
    <t>Buy lots of good stocks $30</t>
  </si>
  <si>
    <t>Sell out of money calls $33</t>
  </si>
  <si>
    <t>Buy out of money $27 puts</t>
  </si>
  <si>
    <t>Calls make you money unless stocks go through roof</t>
  </si>
  <si>
    <t>and then stocks make a lot</t>
  </si>
  <si>
    <t>Puts protect you if market drops a lot.</t>
  </si>
  <si>
    <t>Problem is to get Madoff's returns you need more options</t>
  </si>
  <si>
    <t>than exist!</t>
  </si>
  <si>
    <t>https://www.youtube.com/watch?v=s68FR1MXT8Q</t>
  </si>
  <si>
    <t>Puts pay $ 1 for every $1 below $27</t>
  </si>
  <si>
    <t>Calls  pays off for every $1 above $33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</si>
</sst>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wrapText="1"/>
    </xf>
    <xf numFmtId="164" fontId="1" fillId="2" borderId="0" xfId="0" applyNumberFormat="1" applyFont="1" applyFill="1"/>
    <xf numFmtId="165" fontId="1" fillId="0" borderId="0" xfId="0" applyNumberFormat="1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s68FR1MXT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59E7-DA95-43BC-B32D-4F965911BF9E}">
  <sheetPr>
    <pageSetUpPr fitToPage="1"/>
  </sheetPr>
  <dimension ref="B2:J28"/>
  <sheetViews>
    <sheetView tabSelected="1" topLeftCell="B3" zoomScale="110" zoomScaleNormal="110" workbookViewId="0">
      <selection activeCell="E9" sqref="E9"/>
    </sheetView>
  </sheetViews>
  <sheetFormatPr defaultRowHeight="14.4" x14ac:dyDescent="0.3"/>
  <cols>
    <col min="1" max="1" width="8.796875" style="1"/>
    <col min="2" max="2" width="24.09765625" style="1" bestFit="1" customWidth="1"/>
    <col min="3" max="3" width="15.69921875" style="1" customWidth="1"/>
    <col min="4" max="4" width="13" style="1" customWidth="1"/>
    <col min="5" max="5" width="9.3984375" style="1" bestFit="1" customWidth="1"/>
    <col min="6" max="6" width="13.5" style="1" customWidth="1"/>
    <col min="7" max="7" width="13.5" style="1" bestFit="1" customWidth="1"/>
    <col min="8" max="8" width="14.5" style="1" bestFit="1" customWidth="1"/>
    <col min="9" max="9" width="13.5" style="1" bestFit="1" customWidth="1"/>
    <col min="10" max="16384" width="8.796875" style="1"/>
  </cols>
  <sheetData>
    <row r="2" spans="2:10" x14ac:dyDescent="0.3">
      <c r="B2" s="1" t="s">
        <v>0</v>
      </c>
    </row>
    <row r="3" spans="2:10" x14ac:dyDescent="0.3">
      <c r="C3" s="2"/>
    </row>
    <row r="4" spans="2:10" x14ac:dyDescent="0.3">
      <c r="B4" s="1" t="s">
        <v>2</v>
      </c>
      <c r="C4" s="1">
        <v>1000</v>
      </c>
    </row>
    <row r="5" spans="2:10" x14ac:dyDescent="0.3">
      <c r="B5" s="1" t="s">
        <v>3</v>
      </c>
      <c r="C5" s="2">
        <v>10000</v>
      </c>
    </row>
    <row r="6" spans="2:10" x14ac:dyDescent="0.3">
      <c r="B6" s="1" t="s">
        <v>4</v>
      </c>
      <c r="C6" s="3">
        <v>0.1</v>
      </c>
    </row>
    <row r="7" spans="2:10" x14ac:dyDescent="0.3">
      <c r="B7" s="1" t="s">
        <v>5</v>
      </c>
      <c r="C7" s="3">
        <v>0.03</v>
      </c>
    </row>
    <row r="8" spans="2:10" x14ac:dyDescent="0.3">
      <c r="B8" s="1" t="s">
        <v>15</v>
      </c>
      <c r="C8" s="1">
        <v>0.12</v>
      </c>
    </row>
    <row r="9" spans="2:10" x14ac:dyDescent="0.3">
      <c r="B9" s="1" t="s">
        <v>6</v>
      </c>
      <c r="C9" s="1">
        <v>0.55000000000000004</v>
      </c>
    </row>
    <row r="10" spans="2:10" x14ac:dyDescent="0.3">
      <c r="B10" s="1" t="s">
        <v>1</v>
      </c>
      <c r="C10" s="2">
        <v>100000</v>
      </c>
    </row>
    <row r="11" spans="2:10" ht="28.8" x14ac:dyDescent="0.3">
      <c r="B11" s="1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/>
    </row>
    <row r="12" spans="2:10" x14ac:dyDescent="0.3">
      <c r="B12" s="1">
        <v>1</v>
      </c>
      <c r="C12" s="1">
        <v>0</v>
      </c>
      <c r="D12" s="1">
        <f t="shared" ref="D12:D26" si="0">newcustomers</f>
        <v>1000</v>
      </c>
      <c r="E12" s="1">
        <f>C12+D12</f>
        <v>1000</v>
      </c>
      <c r="F12" s="2">
        <f>initial_cash</f>
        <v>100000</v>
      </c>
      <c r="G12" s="2">
        <v>0</v>
      </c>
      <c r="H12" s="2">
        <f>D12*deposit</f>
        <v>10000000</v>
      </c>
      <c r="I12" s="2">
        <f>F12+D12*deposit</f>
        <v>10100000</v>
      </c>
    </row>
    <row r="13" spans="2:10" x14ac:dyDescent="0.3">
      <c r="B13" s="1">
        <v>2</v>
      </c>
      <c r="C13" s="1">
        <f>E12</f>
        <v>1000</v>
      </c>
      <c r="D13" s="1">
        <f t="shared" si="0"/>
        <v>1000</v>
      </c>
      <c r="E13" s="1">
        <f>C13+D13</f>
        <v>2000</v>
      </c>
      <c r="F13" s="2">
        <f t="shared" ref="F13:F27" si="1">(1+actualreturn)*I12</f>
        <v>10403000</v>
      </c>
      <c r="G13" s="2">
        <f t="shared" ref="G13:G26" si="2">fractionwithdrawn*H12</f>
        <v>1200000</v>
      </c>
      <c r="H13" s="2">
        <f t="shared" ref="H13:H27" si="3">(H12-G13)*(1+promisedreturn)+D13*deposit</f>
        <v>19680000</v>
      </c>
      <c r="I13" s="2">
        <f t="shared" ref="I13:I27" si="4">deposit*D13+F13-G13</f>
        <v>19203000</v>
      </c>
    </row>
    <row r="14" spans="2:10" x14ac:dyDescent="0.3">
      <c r="B14" s="1">
        <v>3</v>
      </c>
      <c r="C14" s="1">
        <f>E13</f>
        <v>2000</v>
      </c>
      <c r="D14" s="1">
        <f t="shared" si="0"/>
        <v>1000</v>
      </c>
      <c r="E14" s="1">
        <f t="shared" ref="E14:E27" si="5">C14+D14</f>
        <v>3000</v>
      </c>
      <c r="F14" s="2">
        <f t="shared" si="1"/>
        <v>19779090</v>
      </c>
      <c r="G14" s="2">
        <f t="shared" si="2"/>
        <v>2361600</v>
      </c>
      <c r="H14" s="2">
        <f t="shared" si="3"/>
        <v>29050240</v>
      </c>
      <c r="I14" s="2">
        <f t="shared" si="4"/>
        <v>27417490</v>
      </c>
    </row>
    <row r="15" spans="2:10" x14ac:dyDescent="0.3">
      <c r="B15" s="1">
        <v>4</v>
      </c>
      <c r="C15" s="1">
        <f t="shared" ref="C15:C27" si="6">E14</f>
        <v>3000</v>
      </c>
      <c r="D15" s="1">
        <f t="shared" si="0"/>
        <v>1000</v>
      </c>
      <c r="E15" s="1">
        <f t="shared" si="5"/>
        <v>4000</v>
      </c>
      <c r="F15" s="2">
        <f t="shared" si="1"/>
        <v>28240014.699999999</v>
      </c>
      <c r="G15" s="2">
        <f t="shared" si="2"/>
        <v>3486028.8</v>
      </c>
      <c r="H15" s="2">
        <f t="shared" si="3"/>
        <v>38120632.32</v>
      </c>
      <c r="I15" s="2">
        <f t="shared" si="4"/>
        <v>34753985.900000006</v>
      </c>
    </row>
    <row r="16" spans="2:10" x14ac:dyDescent="0.3">
      <c r="B16" s="1">
        <v>5</v>
      </c>
      <c r="C16" s="1">
        <f t="shared" si="6"/>
        <v>4000</v>
      </c>
      <c r="D16" s="1">
        <f t="shared" si="0"/>
        <v>1000</v>
      </c>
      <c r="E16" s="1">
        <f t="shared" si="5"/>
        <v>5000</v>
      </c>
      <c r="F16" s="2">
        <f t="shared" si="1"/>
        <v>35796605.477000006</v>
      </c>
      <c r="G16" s="2">
        <f t="shared" si="2"/>
        <v>4574475.8783999998</v>
      </c>
      <c r="H16" s="2">
        <f t="shared" si="3"/>
        <v>46900772.085760005</v>
      </c>
      <c r="I16" s="2">
        <f t="shared" si="4"/>
        <v>41222129.598600008</v>
      </c>
    </row>
    <row r="17" spans="2:9" x14ac:dyDescent="0.3">
      <c r="B17" s="1">
        <v>6</v>
      </c>
      <c r="C17" s="1">
        <f t="shared" si="6"/>
        <v>5000</v>
      </c>
      <c r="D17" s="1">
        <f t="shared" si="0"/>
        <v>1000</v>
      </c>
      <c r="E17" s="1">
        <f t="shared" si="5"/>
        <v>6000</v>
      </c>
      <c r="F17" s="2">
        <f t="shared" si="1"/>
        <v>42458793.486558005</v>
      </c>
      <c r="G17" s="2">
        <f t="shared" si="2"/>
        <v>5628092.6502912007</v>
      </c>
      <c r="H17" s="2">
        <f t="shared" si="3"/>
        <v>55399947.379015692</v>
      </c>
      <c r="I17" s="2">
        <f t="shared" si="4"/>
        <v>46830700.836266801</v>
      </c>
    </row>
    <row r="18" spans="2:9" x14ac:dyDescent="0.3">
      <c r="B18" s="1">
        <v>7</v>
      </c>
      <c r="C18" s="1">
        <f t="shared" si="6"/>
        <v>6000</v>
      </c>
      <c r="D18" s="1">
        <f t="shared" si="0"/>
        <v>1000</v>
      </c>
      <c r="E18" s="1">
        <f t="shared" si="5"/>
        <v>7000</v>
      </c>
      <c r="F18" s="2">
        <f t="shared" si="1"/>
        <v>48235621.861354806</v>
      </c>
      <c r="G18" s="2">
        <f t="shared" si="2"/>
        <v>6647993.6854818827</v>
      </c>
      <c r="H18" s="2">
        <f t="shared" si="3"/>
        <v>63627149.062887192</v>
      </c>
      <c r="I18" s="2">
        <f t="shared" si="4"/>
        <v>51587628.175872922</v>
      </c>
    </row>
    <row r="19" spans="2:9" x14ac:dyDescent="0.3">
      <c r="B19" s="1">
        <v>8</v>
      </c>
      <c r="C19" s="1">
        <f t="shared" si="6"/>
        <v>7000</v>
      </c>
      <c r="D19" s="1">
        <f t="shared" si="0"/>
        <v>1000</v>
      </c>
      <c r="E19" s="1">
        <f t="shared" si="5"/>
        <v>8000</v>
      </c>
      <c r="F19" s="2">
        <f t="shared" si="1"/>
        <v>53135257.021149114</v>
      </c>
      <c r="G19" s="2">
        <f t="shared" si="2"/>
        <v>7635257.8875464629</v>
      </c>
      <c r="H19" s="2">
        <f t="shared" si="3"/>
        <v>71591080.292874813</v>
      </c>
      <c r="I19" s="2">
        <f t="shared" si="4"/>
        <v>55499999.133602649</v>
      </c>
    </row>
    <row r="20" spans="2:9" x14ac:dyDescent="0.3">
      <c r="B20" s="1">
        <v>9</v>
      </c>
      <c r="C20" s="1">
        <f t="shared" si="6"/>
        <v>8000</v>
      </c>
      <c r="D20" s="1">
        <f t="shared" si="0"/>
        <v>1000</v>
      </c>
      <c r="E20" s="1">
        <f t="shared" si="5"/>
        <v>9000</v>
      </c>
      <c r="F20" s="2">
        <f t="shared" si="1"/>
        <v>57164999.107610732</v>
      </c>
      <c r="G20" s="2">
        <f t="shared" si="2"/>
        <v>8590929.6351449769</v>
      </c>
      <c r="H20" s="2">
        <f t="shared" si="3"/>
        <v>79300165.72350283</v>
      </c>
      <c r="I20" s="2">
        <f t="shared" si="4"/>
        <v>58574069.472465754</v>
      </c>
    </row>
    <row r="21" spans="2:9" x14ac:dyDescent="0.3">
      <c r="B21" s="1">
        <v>10</v>
      </c>
      <c r="C21" s="1">
        <f t="shared" si="6"/>
        <v>9000</v>
      </c>
      <c r="D21" s="1">
        <f t="shared" si="0"/>
        <v>1000</v>
      </c>
      <c r="E21" s="1">
        <f t="shared" si="5"/>
        <v>10000</v>
      </c>
      <c r="F21" s="2">
        <f t="shared" si="1"/>
        <v>60331291.556639731</v>
      </c>
      <c r="G21" s="2">
        <f t="shared" si="2"/>
        <v>9516019.8868203387</v>
      </c>
      <c r="H21" s="2">
        <f t="shared" si="3"/>
        <v>86762560.42035076</v>
      </c>
      <c r="I21" s="2">
        <f t="shared" si="4"/>
        <v>60815271.669819392</v>
      </c>
    </row>
    <row r="22" spans="2:9" x14ac:dyDescent="0.3">
      <c r="B22" s="1">
        <v>11</v>
      </c>
      <c r="C22" s="1">
        <f t="shared" si="6"/>
        <v>10000</v>
      </c>
      <c r="D22" s="1">
        <f t="shared" si="0"/>
        <v>1000</v>
      </c>
      <c r="E22" s="1">
        <f t="shared" si="5"/>
        <v>11000</v>
      </c>
      <c r="F22" s="2">
        <f t="shared" si="1"/>
        <v>62639729.819913976</v>
      </c>
      <c r="G22" s="2">
        <f t="shared" si="2"/>
        <v>10411507.250442091</v>
      </c>
      <c r="H22" s="2">
        <f t="shared" si="3"/>
        <v>93986158.48689954</v>
      </c>
      <c r="I22" s="2">
        <f t="shared" si="4"/>
        <v>62228222.569471896</v>
      </c>
    </row>
    <row r="23" spans="2:9" x14ac:dyDescent="0.3">
      <c r="B23" s="1">
        <v>12</v>
      </c>
      <c r="C23" s="1">
        <f t="shared" si="6"/>
        <v>11000</v>
      </c>
      <c r="D23" s="1">
        <f t="shared" si="0"/>
        <v>1000</v>
      </c>
      <c r="E23" s="1">
        <f t="shared" si="5"/>
        <v>12000</v>
      </c>
      <c r="F23" s="2">
        <f t="shared" si="1"/>
        <v>64095069.246556051</v>
      </c>
      <c r="G23" s="2">
        <f t="shared" si="2"/>
        <v>11278339.018427944</v>
      </c>
      <c r="H23" s="2">
        <f t="shared" si="3"/>
        <v>100978601.41531877</v>
      </c>
      <c r="I23" s="2">
        <f t="shared" si="4"/>
        <v>62816730.228128098</v>
      </c>
    </row>
    <row r="24" spans="2:9" x14ac:dyDescent="0.3">
      <c r="B24" s="1">
        <v>13</v>
      </c>
      <c r="C24" s="1">
        <f t="shared" si="6"/>
        <v>12000</v>
      </c>
      <c r="D24" s="1">
        <f t="shared" si="0"/>
        <v>1000</v>
      </c>
      <c r="E24" s="1">
        <f t="shared" si="5"/>
        <v>13000</v>
      </c>
      <c r="F24" s="2">
        <f t="shared" si="1"/>
        <v>64701232.134971939</v>
      </c>
      <c r="G24" s="2">
        <f t="shared" si="2"/>
        <v>12117432.169838252</v>
      </c>
      <c r="H24" s="2">
        <f t="shared" si="3"/>
        <v>107747286.17002858</v>
      </c>
      <c r="I24" s="2">
        <f t="shared" si="4"/>
        <v>62583799.965133697</v>
      </c>
    </row>
    <row r="25" spans="2:9" x14ac:dyDescent="0.3">
      <c r="B25" s="1">
        <v>14</v>
      </c>
      <c r="C25" s="1">
        <f t="shared" si="6"/>
        <v>13000</v>
      </c>
      <c r="D25" s="1">
        <f t="shared" si="0"/>
        <v>1000</v>
      </c>
      <c r="E25" s="1">
        <f t="shared" si="5"/>
        <v>14000</v>
      </c>
      <c r="F25" s="2">
        <f t="shared" si="1"/>
        <v>64461313.96408771</v>
      </c>
      <c r="G25" s="2">
        <f t="shared" si="2"/>
        <v>12929674.34040343</v>
      </c>
      <c r="H25" s="2">
        <f t="shared" si="3"/>
        <v>114299373.01258768</v>
      </c>
      <c r="I25" s="2">
        <f t="shared" si="4"/>
        <v>61531639.62368428</v>
      </c>
    </row>
    <row r="26" spans="2:9" x14ac:dyDescent="0.3">
      <c r="B26" s="1">
        <v>15</v>
      </c>
      <c r="C26" s="1">
        <f t="shared" si="6"/>
        <v>14000</v>
      </c>
      <c r="D26" s="1">
        <f t="shared" si="0"/>
        <v>1000</v>
      </c>
      <c r="E26" s="1">
        <f t="shared" si="5"/>
        <v>15000</v>
      </c>
      <c r="F26" s="2">
        <f t="shared" si="1"/>
        <v>63377588.812394813</v>
      </c>
      <c r="G26" s="2">
        <f t="shared" si="2"/>
        <v>13715924.761510521</v>
      </c>
      <c r="H26" s="2">
        <f t="shared" si="3"/>
        <v>120641793.07618488</v>
      </c>
      <c r="I26" s="2">
        <f t="shared" si="4"/>
        <v>59661664.050884292</v>
      </c>
    </row>
    <row r="27" spans="2:9" x14ac:dyDescent="0.3">
      <c r="B27" s="1">
        <v>16</v>
      </c>
      <c r="C27" s="1">
        <f t="shared" si="6"/>
        <v>15000</v>
      </c>
      <c r="D27" s="1">
        <v>0</v>
      </c>
      <c r="E27" s="1">
        <f t="shared" si="5"/>
        <v>15000</v>
      </c>
      <c r="F27" s="2">
        <f t="shared" si="1"/>
        <v>61451513.97241082</v>
      </c>
      <c r="G27" s="2">
        <f>panic_fraction*H26</f>
        <v>66352986.191901691</v>
      </c>
      <c r="H27" s="2">
        <f t="shared" si="3"/>
        <v>59717687.57271152</v>
      </c>
      <c r="I27" s="5">
        <f t="shared" si="4"/>
        <v>-4901472.2194908708</v>
      </c>
    </row>
    <row r="28" spans="2:9" x14ac:dyDescent="0.3">
      <c r="F28" s="2"/>
      <c r="G28" s="2"/>
      <c r="H28" s="2"/>
      <c r="I28" s="2"/>
    </row>
  </sheetData>
  <printOptions headings="1" gridLines="1"/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176A-A52F-4D95-9BFE-22BA68BF2519}">
  <dimension ref="B1:I31"/>
  <sheetViews>
    <sheetView workbookViewId="0">
      <selection activeCell="I14" sqref="I14"/>
    </sheetView>
  </sheetViews>
  <sheetFormatPr defaultRowHeight="14.4" x14ac:dyDescent="0.3"/>
  <cols>
    <col min="1" max="16384" width="8.796875" style="1"/>
  </cols>
  <sheetData>
    <row r="1" spans="2:9" x14ac:dyDescent="0.3">
      <c r="H1" s="1" t="s">
        <v>22</v>
      </c>
    </row>
    <row r="2" spans="2:9" x14ac:dyDescent="0.3">
      <c r="D2" s="1" t="s">
        <v>18</v>
      </c>
      <c r="E2" s="6">
        <v>30</v>
      </c>
    </row>
    <row r="3" spans="2:9" x14ac:dyDescent="0.3">
      <c r="D3" s="1" t="s">
        <v>16</v>
      </c>
      <c r="E3" s="6">
        <v>27</v>
      </c>
      <c r="I3" s="1" t="s">
        <v>23</v>
      </c>
    </row>
    <row r="4" spans="2:9" x14ac:dyDescent="0.3">
      <c r="D4" s="1" t="s">
        <v>17</v>
      </c>
      <c r="E4" s="6">
        <v>33</v>
      </c>
      <c r="I4" s="1" t="s">
        <v>24</v>
      </c>
    </row>
    <row r="5" spans="2:9" x14ac:dyDescent="0.3">
      <c r="I5" s="1" t="s">
        <v>25</v>
      </c>
    </row>
    <row r="6" spans="2:9" x14ac:dyDescent="0.3">
      <c r="I6" s="1" t="s">
        <v>26</v>
      </c>
    </row>
    <row r="7" spans="2:9" x14ac:dyDescent="0.3">
      <c r="B7" s="1" t="s">
        <v>19</v>
      </c>
      <c r="C7" s="1" t="s">
        <v>20</v>
      </c>
      <c r="D7" s="1" t="s">
        <v>21</v>
      </c>
      <c r="I7" s="1" t="s">
        <v>27</v>
      </c>
    </row>
    <row r="8" spans="2:9" x14ac:dyDescent="0.3">
      <c r="B8" s="6">
        <v>20</v>
      </c>
      <c r="I8" s="1" t="s">
        <v>28</v>
      </c>
    </row>
    <row r="9" spans="2:9" x14ac:dyDescent="0.3">
      <c r="B9" s="6">
        <v>21</v>
      </c>
      <c r="I9" s="1" t="s">
        <v>29</v>
      </c>
    </row>
    <row r="10" spans="2:9" x14ac:dyDescent="0.3">
      <c r="B10" s="6">
        <v>22</v>
      </c>
      <c r="I10" s="1" t="s">
        <v>30</v>
      </c>
    </row>
    <row r="11" spans="2:9" x14ac:dyDescent="0.3">
      <c r="B11" s="6">
        <v>23</v>
      </c>
      <c r="I11" s="7" t="s">
        <v>31</v>
      </c>
    </row>
    <row r="12" spans="2:9" x14ac:dyDescent="0.3">
      <c r="B12" s="6">
        <v>24</v>
      </c>
      <c r="I12" s="1" t="s">
        <v>32</v>
      </c>
    </row>
    <row r="13" spans="2:9" x14ac:dyDescent="0.3">
      <c r="B13" s="6">
        <v>25</v>
      </c>
      <c r="I13" s="1" t="s">
        <v>33</v>
      </c>
    </row>
    <row r="14" spans="2:9" x14ac:dyDescent="0.3">
      <c r="B14" s="6">
        <v>26</v>
      </c>
    </row>
    <row r="15" spans="2:9" x14ac:dyDescent="0.3">
      <c r="B15" s="6">
        <v>27</v>
      </c>
    </row>
    <row r="16" spans="2:9" x14ac:dyDescent="0.3">
      <c r="B16" s="6">
        <v>28</v>
      </c>
    </row>
    <row r="17" spans="2:2" x14ac:dyDescent="0.3">
      <c r="B17" s="6">
        <v>29</v>
      </c>
    </row>
    <row r="18" spans="2:2" x14ac:dyDescent="0.3">
      <c r="B18" s="6">
        <v>30</v>
      </c>
    </row>
    <row r="19" spans="2:2" x14ac:dyDescent="0.3">
      <c r="B19" s="6">
        <v>31</v>
      </c>
    </row>
    <row r="20" spans="2:2" x14ac:dyDescent="0.3">
      <c r="B20" s="6">
        <v>32</v>
      </c>
    </row>
    <row r="21" spans="2:2" x14ac:dyDescent="0.3">
      <c r="B21" s="6">
        <v>33</v>
      </c>
    </row>
    <row r="22" spans="2:2" x14ac:dyDescent="0.3">
      <c r="B22" s="6">
        <v>34</v>
      </c>
    </row>
    <row r="23" spans="2:2" x14ac:dyDescent="0.3">
      <c r="B23" s="6">
        <v>35</v>
      </c>
    </row>
    <row r="24" spans="2:2" x14ac:dyDescent="0.3">
      <c r="B24" s="6">
        <v>36</v>
      </c>
    </row>
    <row r="25" spans="2:2" x14ac:dyDescent="0.3">
      <c r="B25" s="6">
        <v>37</v>
      </c>
    </row>
    <row r="26" spans="2:2" x14ac:dyDescent="0.3">
      <c r="B26" s="6">
        <v>38</v>
      </c>
    </row>
    <row r="27" spans="2:2" x14ac:dyDescent="0.3">
      <c r="B27" s="6">
        <v>39</v>
      </c>
    </row>
    <row r="28" spans="2:2" x14ac:dyDescent="0.3">
      <c r="B28" s="6">
        <v>40</v>
      </c>
    </row>
    <row r="29" spans="2:2" x14ac:dyDescent="0.3">
      <c r="B29" s="6">
        <v>41</v>
      </c>
    </row>
    <row r="30" spans="2:2" x14ac:dyDescent="0.3">
      <c r="B30" s="6">
        <v>42</v>
      </c>
    </row>
    <row r="31" spans="2:2" x14ac:dyDescent="0.3">
      <c r="B31" s="6">
        <v>43</v>
      </c>
    </row>
  </sheetData>
  <hyperlinks>
    <hyperlink ref="I11" r:id="rId1" xr:uid="{EB4D39FF-3D9C-4C9C-9F78-2AE2A8F82FC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Ponzi</vt:lpstr>
      <vt:lpstr>Split Strike</vt:lpstr>
      <vt:lpstr>actualreturn</vt:lpstr>
      <vt:lpstr>churn</vt:lpstr>
      <vt:lpstr>deposit</vt:lpstr>
      <vt:lpstr>fractionwithdrawn</vt:lpstr>
      <vt:lpstr>initial_cash</vt:lpstr>
      <vt:lpstr>newcustomers</vt:lpstr>
      <vt:lpstr>panic_fraction</vt:lpstr>
      <vt:lpstr>promisedreturn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2019-06-23T20:36:02Z</dcterms:created>
  <dcterms:modified xsi:type="dcterms:W3CDTF">2020-07-15T21:30:13Z</dcterms:modified>
</cp:coreProperties>
</file>