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28097081-6510-40CE-9927-4F08A67D1613}" xr6:coauthVersionLast="45" xr6:coauthVersionMax="45" xr10:uidLastSave="{00000000-0000-0000-0000-000000000000}"/>
  <bookViews>
    <workbookView xWindow="-104" yWindow="-104" windowWidth="22326" windowHeight="12050" xr2:uid="{38410A43-7CEB-4442-9607-C5D86160A97E}"/>
  </bookViews>
  <sheets>
    <sheet name="Notes" sheetId="5" r:id="rId1"/>
    <sheet name="Sensitivity " sheetId="4" r:id="rId2"/>
    <sheet name="PSA calcs" sheetId="6" r:id="rId3"/>
  </sheets>
  <definedNames>
    <definedName name="accuracy">#REF!</definedName>
    <definedName name="biopsy">'PSA calcs'!$H$2:$H$302</definedName>
    <definedName name="factor">'PSA calcs'!$Z$9</definedName>
    <definedName name="people">#REF!</definedName>
    <definedName name="prevalence">#REF!</definedName>
    <definedName name="psa">'PSA calcs'!$E$2:$E$302</definedName>
    <definedName name="psad">'PSA calcs'!$G$2:$G$302</definedName>
    <definedName name="Sensitivity">#REF!</definedName>
    <definedName name="Specificity">#REF!</definedName>
    <definedName name="vol">'PSA calcs'!$F$2:$F$302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5" l="1"/>
  <c r="W211" i="6"/>
  <c r="V211" i="6"/>
  <c r="X211" i="6" s="1"/>
  <c r="Y211" i="6" s="1"/>
  <c r="U211" i="6"/>
  <c r="T211" i="6"/>
  <c r="Z211" i="6" s="1"/>
  <c r="S211" i="6"/>
  <c r="W210" i="6"/>
  <c r="V210" i="6"/>
  <c r="X210" i="6" s="1"/>
  <c r="Y210" i="6" s="1"/>
  <c r="U210" i="6"/>
  <c r="T210" i="6"/>
  <c r="Z210" i="6" s="1"/>
  <c r="S210" i="6"/>
  <c r="W209" i="6"/>
  <c r="V209" i="6"/>
  <c r="X209" i="6" s="1"/>
  <c r="Y209" i="6" s="1"/>
  <c r="U209" i="6"/>
  <c r="T209" i="6"/>
  <c r="Z209" i="6" s="1"/>
  <c r="S209" i="6"/>
  <c r="W208" i="6"/>
  <c r="V208" i="6"/>
  <c r="X208" i="6" s="1"/>
  <c r="Y208" i="6" s="1"/>
  <c r="U208" i="6"/>
  <c r="T208" i="6"/>
  <c r="Z208" i="6" s="1"/>
  <c r="S208" i="6"/>
  <c r="W207" i="6"/>
  <c r="V207" i="6"/>
  <c r="X207" i="6" s="1"/>
  <c r="Y207" i="6" s="1"/>
  <c r="U207" i="6"/>
  <c r="T207" i="6"/>
  <c r="Z207" i="6" s="1"/>
  <c r="S207" i="6"/>
  <c r="W206" i="6"/>
  <c r="V206" i="6"/>
  <c r="X206" i="6" s="1"/>
  <c r="Y206" i="6" s="1"/>
  <c r="U206" i="6"/>
  <c r="T206" i="6"/>
  <c r="Z206" i="6" s="1"/>
  <c r="S206" i="6"/>
  <c r="W205" i="6"/>
  <c r="V205" i="6"/>
  <c r="X205" i="6" s="1"/>
  <c r="Y205" i="6" s="1"/>
  <c r="U205" i="6"/>
  <c r="T205" i="6"/>
  <c r="Z205" i="6" s="1"/>
  <c r="S205" i="6"/>
  <c r="W204" i="6"/>
  <c r="V204" i="6"/>
  <c r="X204" i="6" s="1"/>
  <c r="Y204" i="6" s="1"/>
  <c r="U204" i="6"/>
  <c r="T204" i="6"/>
  <c r="Z204" i="6" s="1"/>
  <c r="S204" i="6"/>
  <c r="W203" i="6"/>
  <c r="V203" i="6"/>
  <c r="U203" i="6"/>
  <c r="T203" i="6"/>
  <c r="Z203" i="6" s="1"/>
  <c r="S203" i="6"/>
  <c r="X203" i="6" s="1"/>
  <c r="Y203" i="6" s="1"/>
  <c r="W202" i="6"/>
  <c r="V202" i="6"/>
  <c r="U202" i="6"/>
  <c r="T202" i="6"/>
  <c r="Z202" i="6" s="1"/>
  <c r="S202" i="6"/>
  <c r="X202" i="6" s="1"/>
  <c r="Y202" i="6" s="1"/>
  <c r="W201" i="6"/>
  <c r="V201" i="6"/>
  <c r="U201" i="6"/>
  <c r="T201" i="6"/>
  <c r="Z201" i="6" s="1"/>
  <c r="S201" i="6"/>
  <c r="X201" i="6" s="1"/>
  <c r="Y201" i="6" s="1"/>
  <c r="W200" i="6"/>
  <c r="V200" i="6"/>
  <c r="U200" i="6"/>
  <c r="T200" i="6"/>
  <c r="Z200" i="6" s="1"/>
  <c r="S200" i="6"/>
  <c r="X200" i="6" s="1"/>
  <c r="Y200" i="6" s="1"/>
  <c r="W199" i="6"/>
  <c r="V199" i="6"/>
  <c r="U199" i="6"/>
  <c r="T199" i="6"/>
  <c r="Z199" i="6" s="1"/>
  <c r="S199" i="6"/>
  <c r="X199" i="6" s="1"/>
  <c r="Y199" i="6" s="1"/>
  <c r="W198" i="6"/>
  <c r="V198" i="6"/>
  <c r="U198" i="6"/>
  <c r="T198" i="6"/>
  <c r="Z198" i="6" s="1"/>
  <c r="S198" i="6"/>
  <c r="X198" i="6" s="1"/>
  <c r="Y198" i="6" s="1"/>
  <c r="W197" i="6"/>
  <c r="V197" i="6"/>
  <c r="U197" i="6"/>
  <c r="T197" i="6"/>
  <c r="Z197" i="6" s="1"/>
  <c r="S197" i="6"/>
  <c r="X197" i="6" s="1"/>
  <c r="Y197" i="6" s="1"/>
  <c r="W196" i="6"/>
  <c r="V196" i="6"/>
  <c r="U196" i="6"/>
  <c r="T196" i="6"/>
  <c r="Z196" i="6" s="1"/>
  <c r="S196" i="6"/>
  <c r="X196" i="6" s="1"/>
  <c r="Y196" i="6" s="1"/>
  <c r="W195" i="6"/>
  <c r="V195" i="6"/>
  <c r="U195" i="6"/>
  <c r="T195" i="6"/>
  <c r="Z195" i="6" s="1"/>
  <c r="S195" i="6"/>
  <c r="X195" i="6" s="1"/>
  <c r="Y195" i="6" s="1"/>
  <c r="W194" i="6"/>
  <c r="V194" i="6"/>
  <c r="U194" i="6"/>
  <c r="T194" i="6"/>
  <c r="Z194" i="6" s="1"/>
  <c r="S194" i="6"/>
  <c r="X194" i="6" s="1"/>
  <c r="Y194" i="6" s="1"/>
  <c r="W193" i="6"/>
  <c r="V193" i="6"/>
  <c r="U193" i="6"/>
  <c r="T193" i="6"/>
  <c r="Z193" i="6" s="1"/>
  <c r="S193" i="6"/>
  <c r="X193" i="6" s="1"/>
  <c r="Y193" i="6" s="1"/>
  <c r="W192" i="6"/>
  <c r="V192" i="6"/>
  <c r="U192" i="6"/>
  <c r="T192" i="6"/>
  <c r="Z192" i="6" s="1"/>
  <c r="S192" i="6"/>
  <c r="X192" i="6" s="1"/>
  <c r="Y192" i="6" s="1"/>
  <c r="W191" i="6"/>
  <c r="V191" i="6"/>
  <c r="U191" i="6"/>
  <c r="T191" i="6"/>
  <c r="Z191" i="6" s="1"/>
  <c r="S191" i="6"/>
  <c r="X191" i="6" s="1"/>
  <c r="Y191" i="6" s="1"/>
  <c r="W190" i="6"/>
  <c r="V190" i="6"/>
  <c r="U190" i="6"/>
  <c r="T190" i="6"/>
  <c r="Z190" i="6" s="1"/>
  <c r="S190" i="6"/>
  <c r="X190" i="6" s="1"/>
  <c r="Y190" i="6" s="1"/>
  <c r="W189" i="6"/>
  <c r="V189" i="6"/>
  <c r="U189" i="6"/>
  <c r="T189" i="6"/>
  <c r="Z189" i="6" s="1"/>
  <c r="S189" i="6"/>
  <c r="X189" i="6" s="1"/>
  <c r="Y189" i="6" s="1"/>
  <c r="W188" i="6"/>
  <c r="V188" i="6"/>
  <c r="U188" i="6"/>
  <c r="T188" i="6"/>
  <c r="Z188" i="6" s="1"/>
  <c r="S188" i="6"/>
  <c r="X188" i="6" s="1"/>
  <c r="Y188" i="6" s="1"/>
  <c r="W187" i="6"/>
  <c r="V187" i="6"/>
  <c r="U187" i="6"/>
  <c r="T187" i="6"/>
  <c r="Z187" i="6" s="1"/>
  <c r="S187" i="6"/>
  <c r="X187" i="6" s="1"/>
  <c r="Y187" i="6" s="1"/>
  <c r="W186" i="6"/>
  <c r="V186" i="6"/>
  <c r="U186" i="6"/>
  <c r="T186" i="6"/>
  <c r="Z186" i="6" s="1"/>
  <c r="S186" i="6"/>
  <c r="X186" i="6" s="1"/>
  <c r="Y186" i="6" s="1"/>
  <c r="W185" i="6"/>
  <c r="V185" i="6"/>
  <c r="U185" i="6"/>
  <c r="T185" i="6"/>
  <c r="Z185" i="6" s="1"/>
  <c r="S185" i="6"/>
  <c r="X185" i="6" s="1"/>
  <c r="Y185" i="6" s="1"/>
  <c r="W184" i="6"/>
  <c r="V184" i="6"/>
  <c r="U184" i="6"/>
  <c r="T184" i="6"/>
  <c r="Z184" i="6" s="1"/>
  <c r="S184" i="6"/>
  <c r="X184" i="6" s="1"/>
  <c r="Y184" i="6" s="1"/>
  <c r="W183" i="6"/>
  <c r="V183" i="6"/>
  <c r="U183" i="6"/>
  <c r="T183" i="6"/>
  <c r="Z183" i="6" s="1"/>
  <c r="S183" i="6"/>
  <c r="X183" i="6" s="1"/>
  <c r="Y183" i="6" s="1"/>
  <c r="W182" i="6"/>
  <c r="V182" i="6"/>
  <c r="U182" i="6"/>
  <c r="T182" i="6"/>
  <c r="Z182" i="6" s="1"/>
  <c r="S182" i="6"/>
  <c r="X182" i="6" s="1"/>
  <c r="Y182" i="6" s="1"/>
  <c r="W181" i="6"/>
  <c r="V181" i="6"/>
  <c r="U181" i="6"/>
  <c r="T181" i="6"/>
  <c r="Z181" i="6" s="1"/>
  <c r="S181" i="6"/>
  <c r="X181" i="6" s="1"/>
  <c r="Y181" i="6" s="1"/>
  <c r="W180" i="6"/>
  <c r="V180" i="6"/>
  <c r="U180" i="6"/>
  <c r="T180" i="6"/>
  <c r="Z180" i="6" s="1"/>
  <c r="S180" i="6"/>
  <c r="X180" i="6" s="1"/>
  <c r="Y180" i="6" s="1"/>
  <c r="W179" i="6"/>
  <c r="V179" i="6"/>
  <c r="U179" i="6"/>
  <c r="T179" i="6"/>
  <c r="Z179" i="6" s="1"/>
  <c r="S179" i="6"/>
  <c r="X179" i="6" s="1"/>
  <c r="Y179" i="6" s="1"/>
  <c r="W178" i="6"/>
  <c r="V178" i="6"/>
  <c r="U178" i="6"/>
  <c r="T178" i="6"/>
  <c r="Z178" i="6" s="1"/>
  <c r="S178" i="6"/>
  <c r="X178" i="6" s="1"/>
  <c r="Y178" i="6" s="1"/>
  <c r="W177" i="6"/>
  <c r="V177" i="6"/>
  <c r="U177" i="6"/>
  <c r="T177" i="6"/>
  <c r="S177" i="6"/>
  <c r="X177" i="6" s="1"/>
  <c r="Y177" i="6" s="1"/>
  <c r="W176" i="6"/>
  <c r="V176" i="6"/>
  <c r="U176" i="6"/>
  <c r="T176" i="6"/>
  <c r="S176" i="6"/>
  <c r="X176" i="6" s="1"/>
  <c r="Y176" i="6" s="1"/>
  <c r="W175" i="6"/>
  <c r="V175" i="6"/>
  <c r="U175" i="6"/>
  <c r="T175" i="6"/>
  <c r="Z175" i="6" s="1"/>
  <c r="S175" i="6"/>
  <c r="X175" i="6" s="1"/>
  <c r="Y175" i="6" s="1"/>
  <c r="W174" i="6"/>
  <c r="V174" i="6"/>
  <c r="U174" i="6"/>
  <c r="T174" i="6"/>
  <c r="Z174" i="6" s="1"/>
  <c r="S174" i="6"/>
  <c r="X174" i="6" s="1"/>
  <c r="Y174" i="6" s="1"/>
  <c r="W173" i="6"/>
  <c r="V173" i="6"/>
  <c r="U173" i="6"/>
  <c r="T173" i="6"/>
  <c r="S173" i="6"/>
  <c r="X173" i="6" s="1"/>
  <c r="Y173" i="6" s="1"/>
  <c r="W172" i="6"/>
  <c r="V172" i="6"/>
  <c r="U172" i="6"/>
  <c r="T172" i="6"/>
  <c r="S172" i="6"/>
  <c r="X172" i="6" s="1"/>
  <c r="Y172" i="6" s="1"/>
  <c r="W171" i="6"/>
  <c r="V171" i="6"/>
  <c r="U171" i="6"/>
  <c r="T171" i="6"/>
  <c r="Z171" i="6" s="1"/>
  <c r="S171" i="6"/>
  <c r="X171" i="6" s="1"/>
  <c r="Y171" i="6" s="1"/>
  <c r="W170" i="6"/>
  <c r="V170" i="6"/>
  <c r="U170" i="6"/>
  <c r="T170" i="6"/>
  <c r="S170" i="6"/>
  <c r="X170" i="6" s="1"/>
  <c r="Y170" i="6" s="1"/>
  <c r="W169" i="6"/>
  <c r="V169" i="6"/>
  <c r="U169" i="6"/>
  <c r="T169" i="6"/>
  <c r="S169" i="6"/>
  <c r="X169" i="6" s="1"/>
  <c r="Y169" i="6" s="1"/>
  <c r="W168" i="6"/>
  <c r="V168" i="6"/>
  <c r="U168" i="6"/>
  <c r="T168" i="6"/>
  <c r="S168" i="6"/>
  <c r="X168" i="6" s="1"/>
  <c r="Y168" i="6" s="1"/>
  <c r="W167" i="6"/>
  <c r="V167" i="6"/>
  <c r="U167" i="6"/>
  <c r="T167" i="6"/>
  <c r="Z167" i="6" s="1"/>
  <c r="S167" i="6"/>
  <c r="X167" i="6" s="1"/>
  <c r="Y167" i="6" s="1"/>
  <c r="W166" i="6"/>
  <c r="V166" i="6"/>
  <c r="U166" i="6"/>
  <c r="T166" i="6"/>
  <c r="S166" i="6"/>
  <c r="X166" i="6" s="1"/>
  <c r="Y166" i="6" s="1"/>
  <c r="W165" i="6"/>
  <c r="V165" i="6"/>
  <c r="U165" i="6"/>
  <c r="T165" i="6"/>
  <c r="S165" i="6"/>
  <c r="X165" i="6" s="1"/>
  <c r="Y165" i="6" s="1"/>
  <c r="W164" i="6"/>
  <c r="V164" i="6"/>
  <c r="U164" i="6"/>
  <c r="T164" i="6"/>
  <c r="S164" i="6"/>
  <c r="X164" i="6" s="1"/>
  <c r="Y164" i="6" s="1"/>
  <c r="W163" i="6"/>
  <c r="V163" i="6"/>
  <c r="U163" i="6"/>
  <c r="T163" i="6"/>
  <c r="Z163" i="6" s="1"/>
  <c r="S163" i="6"/>
  <c r="X163" i="6" s="1"/>
  <c r="Y163" i="6" s="1"/>
  <c r="W162" i="6"/>
  <c r="V162" i="6"/>
  <c r="U162" i="6"/>
  <c r="T162" i="6"/>
  <c r="S162" i="6"/>
  <c r="X162" i="6" s="1"/>
  <c r="Y162" i="6" s="1"/>
  <c r="W161" i="6"/>
  <c r="V161" i="6"/>
  <c r="U161" i="6"/>
  <c r="T161" i="6"/>
  <c r="S161" i="6"/>
  <c r="X161" i="6" s="1"/>
  <c r="Y161" i="6" s="1"/>
  <c r="W160" i="6"/>
  <c r="V160" i="6"/>
  <c r="U160" i="6"/>
  <c r="T160" i="6"/>
  <c r="S160" i="6"/>
  <c r="X160" i="6" s="1"/>
  <c r="Y160" i="6" s="1"/>
  <c r="W159" i="6"/>
  <c r="V159" i="6"/>
  <c r="U159" i="6"/>
  <c r="T159" i="6"/>
  <c r="Z159" i="6" s="1"/>
  <c r="S159" i="6"/>
  <c r="X159" i="6" s="1"/>
  <c r="Y159" i="6" s="1"/>
  <c r="W158" i="6"/>
  <c r="V158" i="6"/>
  <c r="U158" i="6"/>
  <c r="T158" i="6"/>
  <c r="S158" i="6"/>
  <c r="X158" i="6" s="1"/>
  <c r="Y158" i="6" s="1"/>
  <c r="W157" i="6"/>
  <c r="V157" i="6"/>
  <c r="U157" i="6"/>
  <c r="T157" i="6"/>
  <c r="S157" i="6"/>
  <c r="X157" i="6" s="1"/>
  <c r="Y157" i="6" s="1"/>
  <c r="W156" i="6"/>
  <c r="V156" i="6"/>
  <c r="U156" i="6"/>
  <c r="T156" i="6"/>
  <c r="S156" i="6"/>
  <c r="X156" i="6" s="1"/>
  <c r="Y156" i="6" s="1"/>
  <c r="W155" i="6"/>
  <c r="V155" i="6"/>
  <c r="U155" i="6"/>
  <c r="T155" i="6"/>
  <c r="Z155" i="6" s="1"/>
  <c r="S155" i="6"/>
  <c r="X155" i="6" s="1"/>
  <c r="Y155" i="6" s="1"/>
  <c r="W154" i="6"/>
  <c r="V154" i="6"/>
  <c r="U154" i="6"/>
  <c r="T154" i="6"/>
  <c r="Z154" i="6" s="1"/>
  <c r="S154" i="6"/>
  <c r="X154" i="6" s="1"/>
  <c r="Y154" i="6" s="1"/>
  <c r="W153" i="6"/>
  <c r="V153" i="6"/>
  <c r="U153" i="6"/>
  <c r="T153" i="6"/>
  <c r="S153" i="6"/>
  <c r="X153" i="6" s="1"/>
  <c r="Y153" i="6" s="1"/>
  <c r="W152" i="6"/>
  <c r="V152" i="6"/>
  <c r="U152" i="6"/>
  <c r="T152" i="6"/>
  <c r="S152" i="6"/>
  <c r="X152" i="6" s="1"/>
  <c r="Y152" i="6" s="1"/>
  <c r="W151" i="6"/>
  <c r="V151" i="6"/>
  <c r="U151" i="6"/>
  <c r="T151" i="6"/>
  <c r="Z151" i="6" s="1"/>
  <c r="S151" i="6"/>
  <c r="X151" i="6" s="1"/>
  <c r="Y151" i="6" s="1"/>
  <c r="W150" i="6"/>
  <c r="V150" i="6"/>
  <c r="U150" i="6"/>
  <c r="T150" i="6"/>
  <c r="Z150" i="6" s="1"/>
  <c r="S150" i="6"/>
  <c r="X150" i="6" s="1"/>
  <c r="Y150" i="6" s="1"/>
  <c r="W149" i="6"/>
  <c r="V149" i="6"/>
  <c r="U149" i="6"/>
  <c r="T149" i="6"/>
  <c r="S149" i="6"/>
  <c r="X149" i="6" s="1"/>
  <c r="Y149" i="6" s="1"/>
  <c r="W148" i="6"/>
  <c r="V148" i="6"/>
  <c r="U148" i="6"/>
  <c r="T148" i="6"/>
  <c r="S148" i="6"/>
  <c r="X148" i="6" s="1"/>
  <c r="Y148" i="6" s="1"/>
  <c r="W147" i="6"/>
  <c r="V147" i="6"/>
  <c r="U147" i="6"/>
  <c r="T147" i="6"/>
  <c r="Z147" i="6" s="1"/>
  <c r="S147" i="6"/>
  <c r="X147" i="6" s="1"/>
  <c r="Y147" i="6" s="1"/>
  <c r="W146" i="6"/>
  <c r="V146" i="6"/>
  <c r="U146" i="6"/>
  <c r="T146" i="6"/>
  <c r="Z146" i="6" s="1"/>
  <c r="S146" i="6"/>
  <c r="X146" i="6" s="1"/>
  <c r="Y146" i="6" s="1"/>
  <c r="W145" i="6"/>
  <c r="V145" i="6"/>
  <c r="U145" i="6"/>
  <c r="T145" i="6"/>
  <c r="S145" i="6"/>
  <c r="X145" i="6" s="1"/>
  <c r="Y145" i="6" s="1"/>
  <c r="W144" i="6"/>
  <c r="V144" i="6"/>
  <c r="U144" i="6"/>
  <c r="T144" i="6"/>
  <c r="S144" i="6"/>
  <c r="X144" i="6" s="1"/>
  <c r="Y144" i="6" s="1"/>
  <c r="V143" i="6"/>
  <c r="U143" i="6"/>
  <c r="T143" i="6"/>
  <c r="Z143" i="6" s="1"/>
  <c r="S143" i="6"/>
  <c r="X143" i="6" s="1"/>
  <c r="Y143" i="6" s="1"/>
  <c r="V142" i="6"/>
  <c r="U142" i="6"/>
  <c r="T142" i="6"/>
  <c r="W142" i="6" s="1"/>
  <c r="S142" i="6"/>
  <c r="X142" i="6" s="1"/>
  <c r="Y142" i="6" s="1"/>
  <c r="V141" i="6"/>
  <c r="U141" i="6"/>
  <c r="T141" i="6"/>
  <c r="Z141" i="6" s="1"/>
  <c r="S141" i="6"/>
  <c r="X141" i="6" s="1"/>
  <c r="Y141" i="6" s="1"/>
  <c r="V140" i="6"/>
  <c r="U140" i="6"/>
  <c r="T140" i="6"/>
  <c r="Z140" i="6" s="1"/>
  <c r="S140" i="6"/>
  <c r="X140" i="6" s="1"/>
  <c r="Y140" i="6" s="1"/>
  <c r="V139" i="6"/>
  <c r="U139" i="6"/>
  <c r="T139" i="6"/>
  <c r="Z139" i="6" s="1"/>
  <c r="S139" i="6"/>
  <c r="X139" i="6" s="1"/>
  <c r="Y139" i="6" s="1"/>
  <c r="V138" i="6"/>
  <c r="U138" i="6"/>
  <c r="T138" i="6"/>
  <c r="Z138" i="6" s="1"/>
  <c r="S138" i="6"/>
  <c r="X138" i="6" s="1"/>
  <c r="Y138" i="6" s="1"/>
  <c r="W137" i="6"/>
  <c r="V137" i="6"/>
  <c r="X137" i="6" s="1"/>
  <c r="Y137" i="6" s="1"/>
  <c r="U137" i="6"/>
  <c r="T137" i="6"/>
  <c r="Z137" i="6" s="1"/>
  <c r="S137" i="6"/>
  <c r="Z136" i="6"/>
  <c r="V136" i="6"/>
  <c r="X136" i="6" s="1"/>
  <c r="Y136" i="6" s="1"/>
  <c r="U136" i="6"/>
  <c r="T136" i="6"/>
  <c r="W136" i="6" s="1"/>
  <c r="S136" i="6"/>
  <c r="Z135" i="6"/>
  <c r="V135" i="6"/>
  <c r="X135" i="6" s="1"/>
  <c r="Y135" i="6" s="1"/>
  <c r="U135" i="6"/>
  <c r="T135" i="6"/>
  <c r="W135" i="6" s="1"/>
  <c r="S135" i="6"/>
  <c r="V134" i="6"/>
  <c r="X134" i="6" s="1"/>
  <c r="Y134" i="6" s="1"/>
  <c r="U134" i="6"/>
  <c r="T134" i="6"/>
  <c r="Z134" i="6" s="1"/>
  <c r="S134" i="6"/>
  <c r="W133" i="6"/>
  <c r="V133" i="6"/>
  <c r="X133" i="6" s="1"/>
  <c r="Y133" i="6" s="1"/>
  <c r="U133" i="6"/>
  <c r="T133" i="6"/>
  <c r="Z133" i="6" s="1"/>
  <c r="S133" i="6"/>
  <c r="Z132" i="6"/>
  <c r="V132" i="6"/>
  <c r="X132" i="6" s="1"/>
  <c r="Y132" i="6" s="1"/>
  <c r="U132" i="6"/>
  <c r="T132" i="6"/>
  <c r="W132" i="6" s="1"/>
  <c r="S132" i="6"/>
  <c r="Z131" i="6"/>
  <c r="V131" i="6"/>
  <c r="X131" i="6" s="1"/>
  <c r="Y131" i="6" s="1"/>
  <c r="U131" i="6"/>
  <c r="T131" i="6"/>
  <c r="W131" i="6" s="1"/>
  <c r="S131" i="6"/>
  <c r="V130" i="6"/>
  <c r="X130" i="6" s="1"/>
  <c r="Y130" i="6" s="1"/>
  <c r="U130" i="6"/>
  <c r="T130" i="6"/>
  <c r="Z130" i="6" s="1"/>
  <c r="S130" i="6"/>
  <c r="W129" i="6"/>
  <c r="V129" i="6"/>
  <c r="X129" i="6" s="1"/>
  <c r="Y129" i="6" s="1"/>
  <c r="U129" i="6"/>
  <c r="T129" i="6"/>
  <c r="Z129" i="6" s="1"/>
  <c r="S129" i="6"/>
  <c r="Z128" i="6"/>
  <c r="V128" i="6"/>
  <c r="X128" i="6" s="1"/>
  <c r="Y128" i="6" s="1"/>
  <c r="U128" i="6"/>
  <c r="T128" i="6"/>
  <c r="W128" i="6" s="1"/>
  <c r="S128" i="6"/>
  <c r="V127" i="6"/>
  <c r="X127" i="6" s="1"/>
  <c r="Y127" i="6" s="1"/>
  <c r="U127" i="6"/>
  <c r="W127" i="6" s="1"/>
  <c r="T127" i="6"/>
  <c r="Z127" i="6" s="1"/>
  <c r="S127" i="6"/>
  <c r="V126" i="6"/>
  <c r="X126" i="6" s="1"/>
  <c r="Y126" i="6" s="1"/>
  <c r="U126" i="6"/>
  <c r="W126" i="6" s="1"/>
  <c r="T126" i="6"/>
  <c r="Z126" i="6" s="1"/>
  <c r="S126" i="6"/>
  <c r="V125" i="6"/>
  <c r="X125" i="6" s="1"/>
  <c r="Y125" i="6" s="1"/>
  <c r="U125" i="6"/>
  <c r="W125" i="6" s="1"/>
  <c r="T125" i="6"/>
  <c r="Z125" i="6" s="1"/>
  <c r="S125" i="6"/>
  <c r="V124" i="6"/>
  <c r="X124" i="6" s="1"/>
  <c r="Y124" i="6" s="1"/>
  <c r="U124" i="6"/>
  <c r="W124" i="6" s="1"/>
  <c r="T124" i="6"/>
  <c r="Z124" i="6" s="1"/>
  <c r="S124" i="6"/>
  <c r="V123" i="6"/>
  <c r="X123" i="6" s="1"/>
  <c r="Y123" i="6" s="1"/>
  <c r="U123" i="6"/>
  <c r="W123" i="6" s="1"/>
  <c r="T123" i="6"/>
  <c r="Z123" i="6" s="1"/>
  <c r="S123" i="6"/>
  <c r="V122" i="6"/>
  <c r="X122" i="6" s="1"/>
  <c r="Y122" i="6" s="1"/>
  <c r="U122" i="6"/>
  <c r="W122" i="6" s="1"/>
  <c r="T122" i="6"/>
  <c r="Z122" i="6" s="1"/>
  <c r="S122" i="6"/>
  <c r="V121" i="6"/>
  <c r="X121" i="6" s="1"/>
  <c r="Y121" i="6" s="1"/>
  <c r="U121" i="6"/>
  <c r="W121" i="6" s="1"/>
  <c r="T121" i="6"/>
  <c r="Z121" i="6" s="1"/>
  <c r="S121" i="6"/>
  <c r="V120" i="6"/>
  <c r="X120" i="6" s="1"/>
  <c r="Y120" i="6" s="1"/>
  <c r="U120" i="6"/>
  <c r="W120" i="6" s="1"/>
  <c r="T120" i="6"/>
  <c r="Z120" i="6" s="1"/>
  <c r="S120" i="6"/>
  <c r="V119" i="6"/>
  <c r="X119" i="6" s="1"/>
  <c r="Y119" i="6" s="1"/>
  <c r="U119" i="6"/>
  <c r="W119" i="6" s="1"/>
  <c r="T119" i="6"/>
  <c r="Z119" i="6" s="1"/>
  <c r="S119" i="6"/>
  <c r="V118" i="6"/>
  <c r="X118" i="6" s="1"/>
  <c r="Y118" i="6" s="1"/>
  <c r="U118" i="6"/>
  <c r="W118" i="6" s="1"/>
  <c r="T118" i="6"/>
  <c r="Z118" i="6" s="1"/>
  <c r="S118" i="6"/>
  <c r="V117" i="6"/>
  <c r="X117" i="6" s="1"/>
  <c r="Y117" i="6" s="1"/>
  <c r="U117" i="6"/>
  <c r="W117" i="6" s="1"/>
  <c r="T117" i="6"/>
  <c r="Z117" i="6" s="1"/>
  <c r="S117" i="6"/>
  <c r="V116" i="6"/>
  <c r="X116" i="6" s="1"/>
  <c r="Y116" i="6" s="1"/>
  <c r="U116" i="6"/>
  <c r="W116" i="6" s="1"/>
  <c r="T116" i="6"/>
  <c r="Z116" i="6" s="1"/>
  <c r="S116" i="6"/>
  <c r="V115" i="6"/>
  <c r="X115" i="6" s="1"/>
  <c r="Y115" i="6" s="1"/>
  <c r="U115" i="6"/>
  <c r="W115" i="6" s="1"/>
  <c r="T115" i="6"/>
  <c r="Z115" i="6" s="1"/>
  <c r="S115" i="6"/>
  <c r="V114" i="6"/>
  <c r="X114" i="6" s="1"/>
  <c r="Y114" i="6" s="1"/>
  <c r="U114" i="6"/>
  <c r="W114" i="6" s="1"/>
  <c r="T114" i="6"/>
  <c r="Z114" i="6" s="1"/>
  <c r="S114" i="6"/>
  <c r="V113" i="6"/>
  <c r="X113" i="6" s="1"/>
  <c r="Y113" i="6" s="1"/>
  <c r="U113" i="6"/>
  <c r="W113" i="6" s="1"/>
  <c r="T113" i="6"/>
  <c r="Z113" i="6" s="1"/>
  <c r="S113" i="6"/>
  <c r="V112" i="6"/>
  <c r="X112" i="6" s="1"/>
  <c r="Y112" i="6" s="1"/>
  <c r="U112" i="6"/>
  <c r="W112" i="6" s="1"/>
  <c r="T112" i="6"/>
  <c r="Z112" i="6" s="1"/>
  <c r="S112" i="6"/>
  <c r="V111" i="6"/>
  <c r="X111" i="6" s="1"/>
  <c r="Y111" i="6" s="1"/>
  <c r="U111" i="6"/>
  <c r="W111" i="6" s="1"/>
  <c r="T111" i="6"/>
  <c r="Z111" i="6" s="1"/>
  <c r="S111" i="6"/>
  <c r="V110" i="6"/>
  <c r="X110" i="6" s="1"/>
  <c r="Y110" i="6" s="1"/>
  <c r="U110" i="6"/>
  <c r="W110" i="6" s="1"/>
  <c r="T110" i="6"/>
  <c r="Z110" i="6" s="1"/>
  <c r="S110" i="6"/>
  <c r="V109" i="6"/>
  <c r="X109" i="6" s="1"/>
  <c r="Y109" i="6" s="1"/>
  <c r="U109" i="6"/>
  <c r="W109" i="6" s="1"/>
  <c r="T109" i="6"/>
  <c r="Z109" i="6" s="1"/>
  <c r="S109" i="6"/>
  <c r="V108" i="6"/>
  <c r="X108" i="6" s="1"/>
  <c r="Y108" i="6" s="1"/>
  <c r="U108" i="6"/>
  <c r="W108" i="6" s="1"/>
  <c r="T108" i="6"/>
  <c r="Z108" i="6" s="1"/>
  <c r="S108" i="6"/>
  <c r="V107" i="6"/>
  <c r="X107" i="6" s="1"/>
  <c r="Y107" i="6" s="1"/>
  <c r="U107" i="6"/>
  <c r="W107" i="6" s="1"/>
  <c r="T107" i="6"/>
  <c r="Z107" i="6" s="1"/>
  <c r="S107" i="6"/>
  <c r="V106" i="6"/>
  <c r="X106" i="6" s="1"/>
  <c r="Y106" i="6" s="1"/>
  <c r="U106" i="6"/>
  <c r="W106" i="6" s="1"/>
  <c r="T106" i="6"/>
  <c r="Z106" i="6" s="1"/>
  <c r="S106" i="6"/>
  <c r="V105" i="6"/>
  <c r="X105" i="6" s="1"/>
  <c r="Y105" i="6" s="1"/>
  <c r="U105" i="6"/>
  <c r="W105" i="6" s="1"/>
  <c r="T105" i="6"/>
  <c r="Z105" i="6" s="1"/>
  <c r="S105" i="6"/>
  <c r="X104" i="6"/>
  <c r="Y104" i="6" s="1"/>
  <c r="V104" i="6"/>
  <c r="U104" i="6"/>
  <c r="W104" i="6" s="1"/>
  <c r="T104" i="6"/>
  <c r="Z104" i="6" s="1"/>
  <c r="S104" i="6"/>
  <c r="X103" i="6"/>
  <c r="Y103" i="6" s="1"/>
  <c r="V103" i="6"/>
  <c r="U103" i="6"/>
  <c r="W103" i="6" s="1"/>
  <c r="T103" i="6"/>
  <c r="Z103" i="6" s="1"/>
  <c r="S103" i="6"/>
  <c r="X102" i="6"/>
  <c r="Y102" i="6" s="1"/>
  <c r="V102" i="6"/>
  <c r="U102" i="6"/>
  <c r="W102" i="6" s="1"/>
  <c r="T102" i="6"/>
  <c r="Z102" i="6" s="1"/>
  <c r="S102" i="6"/>
  <c r="X101" i="6"/>
  <c r="Y101" i="6" s="1"/>
  <c r="V101" i="6"/>
  <c r="U101" i="6"/>
  <c r="W101" i="6" s="1"/>
  <c r="T101" i="6"/>
  <c r="Z101" i="6" s="1"/>
  <c r="S101" i="6"/>
  <c r="X100" i="6"/>
  <c r="Y100" i="6" s="1"/>
  <c r="V100" i="6"/>
  <c r="U100" i="6"/>
  <c r="W100" i="6" s="1"/>
  <c r="T100" i="6"/>
  <c r="Z100" i="6" s="1"/>
  <c r="S100" i="6"/>
  <c r="X99" i="6"/>
  <c r="Y99" i="6" s="1"/>
  <c r="V99" i="6"/>
  <c r="U99" i="6"/>
  <c r="W99" i="6" s="1"/>
  <c r="T99" i="6"/>
  <c r="Z99" i="6" s="1"/>
  <c r="S99" i="6"/>
  <c r="X98" i="6"/>
  <c r="Y98" i="6" s="1"/>
  <c r="V98" i="6"/>
  <c r="U98" i="6"/>
  <c r="W98" i="6" s="1"/>
  <c r="T98" i="6"/>
  <c r="Z98" i="6" s="1"/>
  <c r="S98" i="6"/>
  <c r="X97" i="6"/>
  <c r="Y97" i="6" s="1"/>
  <c r="V97" i="6"/>
  <c r="U97" i="6"/>
  <c r="W97" i="6" s="1"/>
  <c r="T97" i="6"/>
  <c r="Z97" i="6" s="1"/>
  <c r="S97" i="6"/>
  <c r="X96" i="6"/>
  <c r="Y96" i="6" s="1"/>
  <c r="V96" i="6"/>
  <c r="U96" i="6"/>
  <c r="W96" i="6" s="1"/>
  <c r="T96" i="6"/>
  <c r="Z96" i="6" s="1"/>
  <c r="S96" i="6"/>
  <c r="X95" i="6"/>
  <c r="Y95" i="6" s="1"/>
  <c r="V95" i="6"/>
  <c r="U95" i="6"/>
  <c r="W95" i="6" s="1"/>
  <c r="T95" i="6"/>
  <c r="Z95" i="6" s="1"/>
  <c r="S95" i="6"/>
  <c r="X94" i="6"/>
  <c r="Y94" i="6" s="1"/>
  <c r="V94" i="6"/>
  <c r="U94" i="6"/>
  <c r="W94" i="6" s="1"/>
  <c r="T94" i="6"/>
  <c r="Z94" i="6" s="1"/>
  <c r="S94" i="6"/>
  <c r="X93" i="6"/>
  <c r="Y93" i="6" s="1"/>
  <c r="V93" i="6"/>
  <c r="U93" i="6"/>
  <c r="W93" i="6" s="1"/>
  <c r="T93" i="6"/>
  <c r="Z93" i="6" s="1"/>
  <c r="S93" i="6"/>
  <c r="X92" i="6"/>
  <c r="Y92" i="6" s="1"/>
  <c r="V92" i="6"/>
  <c r="U92" i="6"/>
  <c r="W92" i="6" s="1"/>
  <c r="T92" i="6"/>
  <c r="Z92" i="6" s="1"/>
  <c r="S92" i="6"/>
  <c r="X91" i="6"/>
  <c r="Y91" i="6" s="1"/>
  <c r="V91" i="6"/>
  <c r="U91" i="6"/>
  <c r="W91" i="6" s="1"/>
  <c r="T91" i="6"/>
  <c r="Z91" i="6" s="1"/>
  <c r="S91" i="6"/>
  <c r="X90" i="6"/>
  <c r="Y90" i="6" s="1"/>
  <c r="V90" i="6"/>
  <c r="U90" i="6"/>
  <c r="W90" i="6" s="1"/>
  <c r="T90" i="6"/>
  <c r="Z90" i="6" s="1"/>
  <c r="S90" i="6"/>
  <c r="X89" i="6"/>
  <c r="Y89" i="6" s="1"/>
  <c r="V89" i="6"/>
  <c r="U89" i="6"/>
  <c r="W89" i="6" s="1"/>
  <c r="T89" i="6"/>
  <c r="Z89" i="6" s="1"/>
  <c r="S89" i="6"/>
  <c r="X88" i="6"/>
  <c r="Y88" i="6" s="1"/>
  <c r="V88" i="6"/>
  <c r="U88" i="6"/>
  <c r="W88" i="6" s="1"/>
  <c r="T88" i="6"/>
  <c r="Z88" i="6" s="1"/>
  <c r="S88" i="6"/>
  <c r="X87" i="6"/>
  <c r="Y87" i="6" s="1"/>
  <c r="V87" i="6"/>
  <c r="U87" i="6"/>
  <c r="W87" i="6" s="1"/>
  <c r="T87" i="6"/>
  <c r="Z87" i="6" s="1"/>
  <c r="S87" i="6"/>
  <c r="X86" i="6"/>
  <c r="Y86" i="6" s="1"/>
  <c r="V86" i="6"/>
  <c r="U86" i="6"/>
  <c r="W86" i="6" s="1"/>
  <c r="T86" i="6"/>
  <c r="Z86" i="6" s="1"/>
  <c r="S86" i="6"/>
  <c r="X85" i="6"/>
  <c r="Y85" i="6" s="1"/>
  <c r="V85" i="6"/>
  <c r="U85" i="6"/>
  <c r="W85" i="6" s="1"/>
  <c r="T85" i="6"/>
  <c r="Z85" i="6" s="1"/>
  <c r="S85" i="6"/>
  <c r="X84" i="6"/>
  <c r="Y84" i="6" s="1"/>
  <c r="V84" i="6"/>
  <c r="U84" i="6"/>
  <c r="T84" i="6"/>
  <c r="W84" i="6" s="1"/>
  <c r="S84" i="6"/>
  <c r="X83" i="6"/>
  <c r="Y83" i="6" s="1"/>
  <c r="V83" i="6"/>
  <c r="U83" i="6"/>
  <c r="T83" i="6"/>
  <c r="S83" i="6"/>
  <c r="X82" i="6"/>
  <c r="Y82" i="6" s="1"/>
  <c r="V82" i="6"/>
  <c r="U82" i="6"/>
  <c r="T82" i="6"/>
  <c r="S82" i="6"/>
  <c r="X81" i="6"/>
  <c r="Y81" i="6" s="1"/>
  <c r="V81" i="6"/>
  <c r="U81" i="6"/>
  <c r="T81" i="6"/>
  <c r="S81" i="6"/>
  <c r="X80" i="6"/>
  <c r="Y80" i="6" s="1"/>
  <c r="V80" i="6"/>
  <c r="U80" i="6"/>
  <c r="T80" i="6"/>
  <c r="S80" i="6"/>
  <c r="X79" i="6"/>
  <c r="Y79" i="6" s="1"/>
  <c r="V79" i="6"/>
  <c r="U79" i="6"/>
  <c r="T79" i="6"/>
  <c r="S79" i="6"/>
  <c r="X78" i="6"/>
  <c r="Y78" i="6" s="1"/>
  <c r="V78" i="6"/>
  <c r="U78" i="6"/>
  <c r="T78" i="6"/>
  <c r="S78" i="6"/>
  <c r="X77" i="6"/>
  <c r="Y77" i="6" s="1"/>
  <c r="V77" i="6"/>
  <c r="U77" i="6"/>
  <c r="T77" i="6"/>
  <c r="S77" i="6"/>
  <c r="X76" i="6"/>
  <c r="Y76" i="6" s="1"/>
  <c r="V76" i="6"/>
  <c r="U76" i="6"/>
  <c r="T76" i="6"/>
  <c r="S76" i="6"/>
  <c r="X75" i="6"/>
  <c r="Y75" i="6" s="1"/>
  <c r="V75" i="6"/>
  <c r="U75" i="6"/>
  <c r="T75" i="6"/>
  <c r="S75" i="6"/>
  <c r="X74" i="6"/>
  <c r="Y74" i="6" s="1"/>
  <c r="V74" i="6"/>
  <c r="U74" i="6"/>
  <c r="T74" i="6"/>
  <c r="S74" i="6"/>
  <c r="X73" i="6"/>
  <c r="Y73" i="6" s="1"/>
  <c r="V73" i="6"/>
  <c r="U73" i="6"/>
  <c r="T73" i="6"/>
  <c r="S73" i="6"/>
  <c r="X72" i="6"/>
  <c r="Y72" i="6" s="1"/>
  <c r="V72" i="6"/>
  <c r="U72" i="6"/>
  <c r="T72" i="6"/>
  <c r="S72" i="6"/>
  <c r="X71" i="6"/>
  <c r="Y71" i="6" s="1"/>
  <c r="V71" i="6"/>
  <c r="U71" i="6"/>
  <c r="T71" i="6"/>
  <c r="S71" i="6"/>
  <c r="X70" i="6"/>
  <c r="Y70" i="6" s="1"/>
  <c r="V70" i="6"/>
  <c r="U70" i="6"/>
  <c r="T70" i="6"/>
  <c r="S70" i="6"/>
  <c r="X69" i="6"/>
  <c r="Y69" i="6" s="1"/>
  <c r="V69" i="6"/>
  <c r="U69" i="6"/>
  <c r="T69" i="6"/>
  <c r="S69" i="6"/>
  <c r="V68" i="6"/>
  <c r="X68" i="6" s="1"/>
  <c r="Y68" i="6" s="1"/>
  <c r="U68" i="6"/>
  <c r="T68" i="6"/>
  <c r="W68" i="6" s="1"/>
  <c r="S68" i="6"/>
  <c r="V67" i="6"/>
  <c r="X67" i="6" s="1"/>
  <c r="Y67" i="6" s="1"/>
  <c r="U67" i="6"/>
  <c r="T67" i="6"/>
  <c r="W67" i="6" s="1"/>
  <c r="S67" i="6"/>
  <c r="V66" i="6"/>
  <c r="X66" i="6" s="1"/>
  <c r="Y66" i="6" s="1"/>
  <c r="U66" i="6"/>
  <c r="T66" i="6"/>
  <c r="W66" i="6" s="1"/>
  <c r="S66" i="6"/>
  <c r="V65" i="6"/>
  <c r="X65" i="6" s="1"/>
  <c r="Y65" i="6" s="1"/>
  <c r="U65" i="6"/>
  <c r="T65" i="6"/>
  <c r="W65" i="6" s="1"/>
  <c r="S65" i="6"/>
  <c r="V64" i="6"/>
  <c r="X64" i="6" s="1"/>
  <c r="Y64" i="6" s="1"/>
  <c r="U64" i="6"/>
  <c r="T64" i="6"/>
  <c r="W64" i="6" s="1"/>
  <c r="S64" i="6"/>
  <c r="V63" i="6"/>
  <c r="X63" i="6" s="1"/>
  <c r="Y63" i="6" s="1"/>
  <c r="U63" i="6"/>
  <c r="T63" i="6"/>
  <c r="W63" i="6" s="1"/>
  <c r="S63" i="6"/>
  <c r="W62" i="6"/>
  <c r="V62" i="6"/>
  <c r="X62" i="6" s="1"/>
  <c r="Y62" i="6" s="1"/>
  <c r="U62" i="6"/>
  <c r="T62" i="6"/>
  <c r="S62" i="6"/>
  <c r="Z62" i="6" s="1"/>
  <c r="V61" i="6"/>
  <c r="X61" i="6" s="1"/>
  <c r="Y61" i="6" s="1"/>
  <c r="U61" i="6"/>
  <c r="T61" i="6"/>
  <c r="W61" i="6" s="1"/>
  <c r="S61" i="6"/>
  <c r="W60" i="6"/>
  <c r="V60" i="6"/>
  <c r="X60" i="6" s="1"/>
  <c r="Y60" i="6" s="1"/>
  <c r="U60" i="6"/>
  <c r="T60" i="6"/>
  <c r="S60" i="6"/>
  <c r="Z60" i="6" s="1"/>
  <c r="V59" i="6"/>
  <c r="X59" i="6" s="1"/>
  <c r="Y59" i="6" s="1"/>
  <c r="U59" i="6"/>
  <c r="T59" i="6"/>
  <c r="Z59" i="6" s="1"/>
  <c r="S59" i="6"/>
  <c r="V58" i="6"/>
  <c r="X58" i="6" s="1"/>
  <c r="Y58" i="6" s="1"/>
  <c r="U58" i="6"/>
  <c r="W58" i="6" s="1"/>
  <c r="T58" i="6"/>
  <c r="S58" i="6"/>
  <c r="Z58" i="6" s="1"/>
  <c r="V57" i="6"/>
  <c r="X57" i="6" s="1"/>
  <c r="Y57" i="6" s="1"/>
  <c r="U57" i="6"/>
  <c r="W57" i="6" s="1"/>
  <c r="T57" i="6"/>
  <c r="Z57" i="6" s="1"/>
  <c r="S57" i="6"/>
  <c r="V56" i="6"/>
  <c r="X56" i="6" s="1"/>
  <c r="Y56" i="6" s="1"/>
  <c r="U56" i="6"/>
  <c r="W56" i="6" s="1"/>
  <c r="T56" i="6"/>
  <c r="Z56" i="6" s="1"/>
  <c r="S56" i="6"/>
  <c r="V55" i="6"/>
  <c r="X55" i="6" s="1"/>
  <c r="Y55" i="6" s="1"/>
  <c r="U55" i="6"/>
  <c r="W55" i="6" s="1"/>
  <c r="T55" i="6"/>
  <c r="Z55" i="6" s="1"/>
  <c r="S55" i="6"/>
  <c r="V54" i="6"/>
  <c r="X54" i="6" s="1"/>
  <c r="Y54" i="6" s="1"/>
  <c r="U54" i="6"/>
  <c r="W54" i="6" s="1"/>
  <c r="T54" i="6"/>
  <c r="Z54" i="6" s="1"/>
  <c r="S54" i="6"/>
  <c r="V53" i="6"/>
  <c r="X53" i="6" s="1"/>
  <c r="Y53" i="6" s="1"/>
  <c r="U53" i="6"/>
  <c r="W53" i="6" s="1"/>
  <c r="T53" i="6"/>
  <c r="Z53" i="6" s="1"/>
  <c r="S53" i="6"/>
  <c r="V52" i="6"/>
  <c r="X52" i="6" s="1"/>
  <c r="Y52" i="6" s="1"/>
  <c r="U52" i="6"/>
  <c r="W52" i="6" s="1"/>
  <c r="T52" i="6"/>
  <c r="Z52" i="6" s="1"/>
  <c r="S52" i="6"/>
  <c r="V51" i="6"/>
  <c r="X51" i="6" s="1"/>
  <c r="Y51" i="6" s="1"/>
  <c r="U51" i="6"/>
  <c r="W51" i="6" s="1"/>
  <c r="T51" i="6"/>
  <c r="Z51" i="6" s="1"/>
  <c r="S51" i="6"/>
  <c r="V50" i="6"/>
  <c r="X50" i="6" s="1"/>
  <c r="Y50" i="6" s="1"/>
  <c r="U50" i="6"/>
  <c r="W50" i="6" s="1"/>
  <c r="T50" i="6"/>
  <c r="Z50" i="6" s="1"/>
  <c r="S50" i="6"/>
  <c r="V49" i="6"/>
  <c r="X49" i="6" s="1"/>
  <c r="Y49" i="6" s="1"/>
  <c r="U49" i="6"/>
  <c r="W49" i="6" s="1"/>
  <c r="T49" i="6"/>
  <c r="Z49" i="6" s="1"/>
  <c r="S49" i="6"/>
  <c r="V48" i="6"/>
  <c r="X48" i="6" s="1"/>
  <c r="Y48" i="6" s="1"/>
  <c r="U48" i="6"/>
  <c r="W48" i="6" s="1"/>
  <c r="T48" i="6"/>
  <c r="Z48" i="6" s="1"/>
  <c r="S48" i="6"/>
  <c r="V47" i="6"/>
  <c r="X47" i="6" s="1"/>
  <c r="Y47" i="6" s="1"/>
  <c r="U47" i="6"/>
  <c r="W47" i="6" s="1"/>
  <c r="T47" i="6"/>
  <c r="Z47" i="6" s="1"/>
  <c r="S47" i="6"/>
  <c r="V46" i="6"/>
  <c r="X46" i="6" s="1"/>
  <c r="Y46" i="6" s="1"/>
  <c r="U46" i="6"/>
  <c r="W46" i="6" s="1"/>
  <c r="T46" i="6"/>
  <c r="Z46" i="6" s="1"/>
  <c r="S46" i="6"/>
  <c r="W45" i="6"/>
  <c r="V45" i="6"/>
  <c r="X45" i="6" s="1"/>
  <c r="Y45" i="6" s="1"/>
  <c r="U45" i="6"/>
  <c r="T45" i="6"/>
  <c r="Z45" i="6" s="1"/>
  <c r="S45" i="6"/>
  <c r="W44" i="6"/>
  <c r="V44" i="6"/>
  <c r="X44" i="6" s="1"/>
  <c r="Y44" i="6" s="1"/>
  <c r="U44" i="6"/>
  <c r="T44" i="6"/>
  <c r="Z44" i="6" s="1"/>
  <c r="S44" i="6"/>
  <c r="W43" i="6"/>
  <c r="V43" i="6"/>
  <c r="X43" i="6" s="1"/>
  <c r="Y43" i="6" s="1"/>
  <c r="U43" i="6"/>
  <c r="T43" i="6"/>
  <c r="Z43" i="6" s="1"/>
  <c r="S43" i="6"/>
  <c r="W42" i="6"/>
  <c r="V42" i="6"/>
  <c r="X42" i="6" s="1"/>
  <c r="Y42" i="6" s="1"/>
  <c r="U42" i="6"/>
  <c r="T42" i="6"/>
  <c r="Z42" i="6" s="1"/>
  <c r="S42" i="6"/>
  <c r="W41" i="6"/>
  <c r="V41" i="6"/>
  <c r="X41" i="6" s="1"/>
  <c r="Y41" i="6" s="1"/>
  <c r="U41" i="6"/>
  <c r="T41" i="6"/>
  <c r="Z41" i="6" s="1"/>
  <c r="S41" i="6"/>
  <c r="W40" i="6"/>
  <c r="V40" i="6"/>
  <c r="X40" i="6" s="1"/>
  <c r="Y40" i="6" s="1"/>
  <c r="U40" i="6"/>
  <c r="T40" i="6"/>
  <c r="Z40" i="6" s="1"/>
  <c r="S40" i="6"/>
  <c r="W39" i="6"/>
  <c r="V39" i="6"/>
  <c r="X39" i="6" s="1"/>
  <c r="Y39" i="6" s="1"/>
  <c r="U39" i="6"/>
  <c r="T39" i="6"/>
  <c r="Z39" i="6" s="1"/>
  <c r="S39" i="6"/>
  <c r="W38" i="6"/>
  <c r="V38" i="6"/>
  <c r="X38" i="6" s="1"/>
  <c r="Y38" i="6" s="1"/>
  <c r="U38" i="6"/>
  <c r="T38" i="6"/>
  <c r="Z38" i="6" s="1"/>
  <c r="S38" i="6"/>
  <c r="W37" i="6"/>
  <c r="V37" i="6"/>
  <c r="X37" i="6" s="1"/>
  <c r="Y37" i="6" s="1"/>
  <c r="U37" i="6"/>
  <c r="T37" i="6"/>
  <c r="Z37" i="6" s="1"/>
  <c r="S37" i="6"/>
  <c r="W36" i="6"/>
  <c r="V36" i="6"/>
  <c r="U36" i="6"/>
  <c r="T36" i="6"/>
  <c r="Z36" i="6" s="1"/>
  <c r="S36" i="6"/>
  <c r="X36" i="6" s="1"/>
  <c r="Y36" i="6" s="1"/>
  <c r="W35" i="6"/>
  <c r="V35" i="6"/>
  <c r="U35" i="6"/>
  <c r="T35" i="6"/>
  <c r="Z35" i="6" s="1"/>
  <c r="S35" i="6"/>
  <c r="X35" i="6" s="1"/>
  <c r="Y35" i="6" s="1"/>
  <c r="W34" i="6"/>
  <c r="V34" i="6"/>
  <c r="U34" i="6"/>
  <c r="T34" i="6"/>
  <c r="Z34" i="6" s="1"/>
  <c r="S34" i="6"/>
  <c r="X34" i="6" s="1"/>
  <c r="Y34" i="6" s="1"/>
  <c r="W33" i="6"/>
  <c r="V33" i="6"/>
  <c r="U33" i="6"/>
  <c r="T33" i="6"/>
  <c r="Z33" i="6" s="1"/>
  <c r="S33" i="6"/>
  <c r="X33" i="6" s="1"/>
  <c r="Y33" i="6" s="1"/>
  <c r="X32" i="6"/>
  <c r="Y32" i="6" s="1"/>
  <c r="V32" i="6"/>
  <c r="U32" i="6"/>
  <c r="W32" i="6" s="1"/>
  <c r="T32" i="6"/>
  <c r="Z32" i="6" s="1"/>
  <c r="S32" i="6"/>
  <c r="V31" i="6"/>
  <c r="X31" i="6" s="1"/>
  <c r="Y31" i="6" s="1"/>
  <c r="U31" i="6"/>
  <c r="W31" i="6" s="1"/>
  <c r="T31" i="6"/>
  <c r="S31" i="6"/>
  <c r="Z31" i="6" s="1"/>
  <c r="Z30" i="6"/>
  <c r="V30" i="6"/>
  <c r="X30" i="6" s="1"/>
  <c r="Y30" i="6" s="1"/>
  <c r="U30" i="6"/>
  <c r="T30" i="6"/>
  <c r="W30" i="6" s="1"/>
  <c r="S30" i="6"/>
  <c r="W29" i="6"/>
  <c r="V29" i="6"/>
  <c r="U29" i="6"/>
  <c r="T29" i="6"/>
  <c r="Z29" i="6" s="1"/>
  <c r="S29" i="6"/>
  <c r="X29" i="6" s="1"/>
  <c r="Y29" i="6" s="1"/>
  <c r="X28" i="6"/>
  <c r="Y28" i="6" s="1"/>
  <c r="V28" i="6"/>
  <c r="U28" i="6"/>
  <c r="W28" i="6" s="1"/>
  <c r="T28" i="6"/>
  <c r="Z28" i="6" s="1"/>
  <c r="S28" i="6"/>
  <c r="V27" i="6"/>
  <c r="X27" i="6" s="1"/>
  <c r="Y27" i="6" s="1"/>
  <c r="U27" i="6"/>
  <c r="W27" i="6" s="1"/>
  <c r="T27" i="6"/>
  <c r="S27" i="6"/>
  <c r="Z27" i="6" s="1"/>
  <c r="Z26" i="6"/>
  <c r="V26" i="6"/>
  <c r="X26" i="6" s="1"/>
  <c r="Y26" i="6" s="1"/>
  <c r="U26" i="6"/>
  <c r="T26" i="6"/>
  <c r="W26" i="6" s="1"/>
  <c r="S26" i="6"/>
  <c r="W25" i="6"/>
  <c r="V25" i="6"/>
  <c r="U25" i="6"/>
  <c r="T25" i="6"/>
  <c r="Z25" i="6" s="1"/>
  <c r="S25" i="6"/>
  <c r="X25" i="6" s="1"/>
  <c r="Y25" i="6" s="1"/>
  <c r="X24" i="6"/>
  <c r="Y24" i="6" s="1"/>
  <c r="V24" i="6"/>
  <c r="U24" i="6"/>
  <c r="W24" i="6" s="1"/>
  <c r="T24" i="6"/>
  <c r="Z24" i="6" s="1"/>
  <c r="S24" i="6"/>
  <c r="V23" i="6"/>
  <c r="X23" i="6" s="1"/>
  <c r="Y23" i="6" s="1"/>
  <c r="U23" i="6"/>
  <c r="W23" i="6" s="1"/>
  <c r="T23" i="6"/>
  <c r="S23" i="6"/>
  <c r="Z23" i="6" s="1"/>
  <c r="O23" i="6"/>
  <c r="Z22" i="6"/>
  <c r="V22" i="6"/>
  <c r="X22" i="6" s="1"/>
  <c r="Y22" i="6" s="1"/>
  <c r="U22" i="6"/>
  <c r="T22" i="6"/>
  <c r="W22" i="6" s="1"/>
  <c r="S22" i="6"/>
  <c r="O22" i="6"/>
  <c r="W21" i="6"/>
  <c r="V21" i="6"/>
  <c r="U21" i="6"/>
  <c r="T21" i="6"/>
  <c r="Z21" i="6" s="1"/>
  <c r="S21" i="6"/>
  <c r="X21" i="6" s="1"/>
  <c r="Y21" i="6" s="1"/>
  <c r="O21" i="6"/>
  <c r="X20" i="6"/>
  <c r="Y20" i="6" s="1"/>
  <c r="V20" i="6"/>
  <c r="U20" i="6"/>
  <c r="W20" i="6" s="1"/>
  <c r="T20" i="6"/>
  <c r="Z20" i="6" s="1"/>
  <c r="S20" i="6"/>
  <c r="O20" i="6"/>
  <c r="V19" i="6"/>
  <c r="X19" i="6" s="1"/>
  <c r="Y19" i="6" s="1"/>
  <c r="U19" i="6"/>
  <c r="W19" i="6" s="1"/>
  <c r="T19" i="6"/>
  <c r="S19" i="6"/>
  <c r="Z19" i="6" s="1"/>
  <c r="O19" i="6"/>
  <c r="Z18" i="6"/>
  <c r="V18" i="6"/>
  <c r="X18" i="6" s="1"/>
  <c r="Y18" i="6" s="1"/>
  <c r="U18" i="6"/>
  <c r="T18" i="6"/>
  <c r="W18" i="6" s="1"/>
  <c r="S18" i="6"/>
  <c r="O18" i="6"/>
  <c r="W17" i="6"/>
  <c r="V17" i="6"/>
  <c r="U17" i="6"/>
  <c r="T17" i="6"/>
  <c r="Z17" i="6" s="1"/>
  <c r="S17" i="6"/>
  <c r="X17" i="6" s="1"/>
  <c r="Y17" i="6" s="1"/>
  <c r="O17" i="6"/>
  <c r="X16" i="6"/>
  <c r="Y16" i="6" s="1"/>
  <c r="V16" i="6"/>
  <c r="U16" i="6"/>
  <c r="W16" i="6" s="1"/>
  <c r="T16" i="6"/>
  <c r="Z16" i="6" s="1"/>
  <c r="S16" i="6"/>
  <c r="O16" i="6"/>
  <c r="V15" i="6"/>
  <c r="X15" i="6" s="1"/>
  <c r="Y15" i="6" s="1"/>
  <c r="U15" i="6"/>
  <c r="W15" i="6" s="1"/>
  <c r="T15" i="6"/>
  <c r="S15" i="6"/>
  <c r="Z15" i="6" s="1"/>
  <c r="O15" i="6"/>
  <c r="Z14" i="6"/>
  <c r="V14" i="6"/>
  <c r="X14" i="6" s="1"/>
  <c r="Y14" i="6" s="1"/>
  <c r="U14" i="6"/>
  <c r="T14" i="6"/>
  <c r="W14" i="6" s="1"/>
  <c r="S14" i="6"/>
  <c r="O14" i="6"/>
  <c r="W13" i="6"/>
  <c r="V13" i="6"/>
  <c r="U13" i="6"/>
  <c r="T13" i="6"/>
  <c r="Z13" i="6" s="1"/>
  <c r="S13" i="6"/>
  <c r="X13" i="6" s="1"/>
  <c r="Y13" i="6" s="1"/>
  <c r="O13" i="6"/>
  <c r="V12" i="6"/>
  <c r="X12" i="6" s="1"/>
  <c r="Y12" i="6" s="1"/>
  <c r="U12" i="6"/>
  <c r="W12" i="6" s="1"/>
  <c r="T12" i="6"/>
  <c r="S12" i="6"/>
  <c r="Z12" i="6" s="1"/>
  <c r="O12" i="6"/>
  <c r="X11" i="6"/>
  <c r="Y11" i="6" s="1"/>
  <c r="V11" i="6"/>
  <c r="U11" i="6"/>
  <c r="W11" i="6" s="1"/>
  <c r="T11" i="6"/>
  <c r="Z11" i="6" s="1"/>
  <c r="S11" i="6"/>
  <c r="O11" i="6"/>
  <c r="O10" i="6"/>
  <c r="L20" i="5"/>
  <c r="K20" i="5"/>
  <c r="L21" i="5"/>
  <c r="K21" i="5"/>
  <c r="C25" i="5"/>
  <c r="B25" i="5"/>
  <c r="C24" i="5"/>
  <c r="B24" i="5"/>
  <c r="W59" i="6" l="1"/>
  <c r="Z61" i="6"/>
  <c r="W72" i="6"/>
  <c r="Z72" i="6"/>
  <c r="W76" i="6"/>
  <c r="Z76" i="6"/>
  <c r="W80" i="6"/>
  <c r="Z80" i="6"/>
  <c r="Z63" i="6"/>
  <c r="Z65" i="6"/>
  <c r="Z67" i="6"/>
  <c r="W69" i="6"/>
  <c r="Z69" i="6"/>
  <c r="W73" i="6"/>
  <c r="Z73" i="6"/>
  <c r="W77" i="6"/>
  <c r="Z77" i="6"/>
  <c r="W81" i="6"/>
  <c r="Z81" i="6"/>
  <c r="W70" i="6"/>
  <c r="Z70" i="6"/>
  <c r="W74" i="6"/>
  <c r="Z74" i="6"/>
  <c r="W78" i="6"/>
  <c r="Z78" i="6"/>
  <c r="W82" i="6"/>
  <c r="Z82" i="6"/>
  <c r="Z64" i="6"/>
  <c r="Z66" i="6"/>
  <c r="Z68" i="6"/>
  <c r="W71" i="6"/>
  <c r="Z71" i="6"/>
  <c r="W75" i="6"/>
  <c r="Z75" i="6"/>
  <c r="W79" i="6"/>
  <c r="Z79" i="6"/>
  <c r="W83" i="6"/>
  <c r="Z83" i="6"/>
  <c r="W130" i="6"/>
  <c r="W134" i="6"/>
  <c r="W138" i="6"/>
  <c r="W140" i="6"/>
  <c r="Z142" i="6"/>
  <c r="Z144" i="6"/>
  <c r="Z148" i="6"/>
  <c r="Z152" i="6"/>
  <c r="Z156" i="6"/>
  <c r="Z160" i="6"/>
  <c r="Z164" i="6"/>
  <c r="Z168" i="6"/>
  <c r="Z172" i="6"/>
  <c r="Z176" i="6"/>
  <c r="Z84" i="6"/>
  <c r="W139" i="6"/>
  <c r="W141" i="6"/>
  <c r="W143" i="6"/>
  <c r="Z145" i="6"/>
  <c r="Z149" i="6"/>
  <c r="Z153" i="6"/>
  <c r="Z157" i="6"/>
  <c r="Z161" i="6"/>
  <c r="Z165" i="6"/>
  <c r="Z169" i="6"/>
  <c r="Z173" i="6"/>
  <c r="Z177" i="6"/>
  <c r="Z158" i="6"/>
  <c r="Z162" i="6"/>
  <c r="Z166" i="6"/>
  <c r="Z170" i="6"/>
  <c r="AC11" i="6" l="1"/>
  <c r="AD11" i="6" s="1"/>
  <c r="AD12" i="6" s="1"/>
  <c r="P20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6" i="4"/>
  <c r="P3" i="4" l="1"/>
</calcChain>
</file>

<file path=xl/sharedStrings.xml><?xml version="1.0" encoding="utf-8"?>
<sst xmlns="http://schemas.openxmlformats.org/spreadsheetml/2006/main" count="124" uniqueCount="104">
  <si>
    <t>called  sick and actually healthy</t>
  </si>
  <si>
    <t>called healthy and actually sick</t>
  </si>
  <si>
    <t>called  sick and actually sick</t>
  </si>
  <si>
    <t>called healthy and actually healthy</t>
  </si>
  <si>
    <t>sens</t>
  </si>
  <si>
    <t>spec</t>
  </si>
  <si>
    <t>1-spec</t>
  </si>
  <si>
    <t>cutoff</t>
  </si>
  <si>
    <t>Apple  AFIB  .47 sensitivity</t>
  </si>
  <si>
    <t>Can Apple Watch Spot  AFIB?</t>
  </si>
  <si>
    <t>Apple Watch  can take an  echocardiogram.</t>
  </si>
  <si>
    <t>Can  this be used to diagnose AFIB?</t>
  </si>
  <si>
    <t>Irregular heartbeat</t>
  </si>
  <si>
    <t>In evaluating any medical test</t>
  </si>
  <si>
    <t>need to look at two things:</t>
  </si>
  <si>
    <t>Sensitivity</t>
  </si>
  <si>
    <t>and  Specificity</t>
  </si>
  <si>
    <t>Sensitivity = Prob test says you are sick given you are sick</t>
  </si>
  <si>
    <t>Specificity = Prob test says you are  healthy given you are healthy</t>
  </si>
  <si>
    <t>False Positives are usually a big problem.</t>
  </si>
  <si>
    <t>Need  to understand Prior and Posterior Probability</t>
  </si>
  <si>
    <t>before we do test.</t>
  </si>
  <si>
    <t>Prior Probabilites are fraction of people with or without disease</t>
  </si>
  <si>
    <t xml:space="preserve">Posterior Probability are these probabilties </t>
  </si>
  <si>
    <t>updated after getting the test result.</t>
  </si>
  <si>
    <t>Example</t>
  </si>
  <si>
    <t>1% of people have disease (prevalence)</t>
  </si>
  <si>
    <t>Test is 95%  accurate.</t>
  </si>
  <si>
    <t>Given + test what is chance  person</t>
  </si>
  <si>
    <t>has disease?</t>
  </si>
  <si>
    <t>Look at 10,000   people</t>
  </si>
  <si>
    <t>Have disease</t>
  </si>
  <si>
    <t>Healthy</t>
  </si>
  <si>
    <t>Test +</t>
  </si>
  <si>
    <t>Test  -</t>
  </si>
  <si>
    <t>P(Have Disease|+) = 95/(95+495) = 16.1%</t>
  </si>
  <si>
    <t>P(Have  Disease|Test -)  = 5/(9405+5) = 0.05%</t>
  </si>
  <si>
    <t>Sensitivity=  95/(95+5)   = 95%</t>
  </si>
  <si>
    <t>Specificity= 9405/(9405+495)  = 95%</t>
  </si>
  <si>
    <t>Suppose P(+|disease) = .99</t>
  </si>
  <si>
    <t>P(-|healthy)  .95</t>
  </si>
  <si>
    <t>P(disease|+)  = 99/(99+495)  = 16.9%</t>
  </si>
  <si>
    <t>Sensitivity  = 99%</t>
  </si>
  <si>
    <t>Specificity still 95%</t>
  </si>
  <si>
    <t>Receiver Operating Characteristic Curve is key to understanding any test.</t>
  </si>
  <si>
    <t>x axis = 1- specificity= prob - result is false +.</t>
  </si>
  <si>
    <t>y axis sensitivity.</t>
  </si>
  <si>
    <t>Area  under ROC should be near 1 for great test.</t>
  </si>
  <si>
    <t>45% line hss  ROC = 0.5  (TERRIBLE)</t>
  </si>
  <si>
    <t>0.8 TO 0.9 IS REALLY GOOD.</t>
  </si>
  <si>
    <t>TOP CURVE IS 0.82</t>
  </si>
  <si>
    <t>2ND CURVE 0.71.</t>
  </si>
  <si>
    <t>ROC DEPENDS ON  CUTOFF</t>
  </si>
  <si>
    <t>BLOOD  SUGAR LEVEL FOR DIABETES</t>
  </si>
  <si>
    <t>PSA ANTIGEN  LEVEL  (4)</t>
  </si>
  <si>
    <t>ptnum</t>
  </si>
  <si>
    <t>age</t>
  </si>
  <si>
    <t>dre</t>
  </si>
  <si>
    <t>tru</t>
  </si>
  <si>
    <t>psa</t>
  </si>
  <si>
    <t>vol</t>
  </si>
  <si>
    <t>psad</t>
  </si>
  <si>
    <t>biopsy</t>
  </si>
  <si>
    <t>Count of biopsy</t>
  </si>
  <si>
    <t>factor</t>
  </si>
  <si>
    <t>Grand Total</t>
  </si>
  <si>
    <t>0-2</t>
  </si>
  <si>
    <t>cut</t>
  </si>
  <si>
    <t>Cost</t>
  </si>
  <si>
    <t>Min cost</t>
  </si>
  <si>
    <t>2-4</t>
  </si>
  <si>
    <t>4-6</t>
  </si>
  <si>
    <t>6-8</t>
  </si>
  <si>
    <t>8-10</t>
  </si>
  <si>
    <t>10-12</t>
  </si>
  <si>
    <t>12-14</t>
  </si>
  <si>
    <t>14-16</t>
  </si>
  <si>
    <t>16-18</t>
  </si>
  <si>
    <t>20-22</t>
  </si>
  <si>
    <t>22-24</t>
  </si>
  <si>
    <t>24-26</t>
  </si>
  <si>
    <t>&gt;30</t>
  </si>
  <si>
    <t>.87 Area  test Hemoglobin test for Diabetes</t>
  </si>
  <si>
    <t>For PSA AREA = 0.72</t>
  </si>
  <si>
    <t>Calculations in last worksheet</t>
  </si>
  <si>
    <t>Say sick when healthy</t>
  </si>
  <si>
    <t>Say healthy when sick</t>
  </si>
  <si>
    <t>With  PSA it is not obvious what tradeoff is?</t>
  </si>
  <si>
    <t>On COVID</t>
  </si>
  <si>
    <t>Saying  healthy when sick promotes spread and can kill somebody</t>
  </si>
  <si>
    <t>Saying sick when healthy results in quarantine.</t>
  </si>
  <si>
    <t>Back to Apple Heart  Study</t>
  </si>
  <si>
    <t>For COVID Prevalence=? 10xconfirmed cases</t>
  </si>
  <si>
    <t>Following results  were obtained</t>
  </si>
  <si>
    <t>Have AFIB</t>
  </si>
  <si>
    <t>+</t>
  </si>
  <si>
    <t>-</t>
  </si>
  <si>
    <t>No AFIB</t>
  </si>
  <si>
    <t>P(AFIB|+)  =72/(72+14) = 86%</t>
  </si>
  <si>
    <t>Specificity</t>
  </si>
  <si>
    <t>Bayes Theorem</t>
  </si>
  <si>
    <t>y axis should say  Sensitivity</t>
  </si>
  <si>
    <t>Cutoff depends on relative cost of two errors</t>
  </si>
  <si>
    <t>Factor is cost  for missing sick/cost for saying healthy 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</si>
</sst>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10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7" borderId="0" xfId="0" quotePrefix="1" applyFont="1" applyFill="1"/>
    <xf numFmtId="0" fontId="3" fillId="3" borderId="0" xfId="0" applyFont="1" applyFill="1"/>
    <xf numFmtId="0" fontId="3" fillId="4" borderId="0" xfId="0" applyFont="1" applyFill="1"/>
    <xf numFmtId="0" fontId="4" fillId="0" borderId="0" xfId="1" applyFont="1" applyAlignment="1" applyProtection="1">
      <alignment horizontal="right"/>
      <protection locked="0"/>
    </xf>
    <xf numFmtId="0" fontId="4" fillId="0" borderId="0" xfId="1" applyFont="1"/>
    <xf numFmtId="0" fontId="4" fillId="0" borderId="0" xfId="1" applyFont="1" applyProtection="1">
      <protection locked="0"/>
    </xf>
    <xf numFmtId="164" fontId="4" fillId="0" borderId="0" xfId="1" applyNumberFormat="1" applyFont="1" applyProtection="1">
      <protection locked="0"/>
    </xf>
    <xf numFmtId="2" fontId="4" fillId="0" borderId="0" xfId="1" applyNumberFormat="1" applyFont="1" applyProtection="1">
      <protection locked="0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164" fontId="4" fillId="0" borderId="1" xfId="1" applyNumberFormat="1" applyFont="1" applyBorder="1"/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2" fontId="4" fillId="0" borderId="0" xfId="1" quotePrefix="1" applyNumberFormat="1" applyFont="1" applyAlignment="1">
      <alignment wrapText="1"/>
    </xf>
    <xf numFmtId="164" fontId="4" fillId="0" borderId="6" xfId="1" applyNumberFormat="1" applyFont="1" applyBorder="1"/>
    <xf numFmtId="0" fontId="4" fillId="0" borderId="6" xfId="1" applyFont="1" applyBorder="1"/>
    <xf numFmtId="0" fontId="4" fillId="0" borderId="7" xfId="1" applyFont="1" applyBorder="1"/>
    <xf numFmtId="165" fontId="4" fillId="0" borderId="0" xfId="1" applyNumberFormat="1" applyFont="1"/>
    <xf numFmtId="2" fontId="4" fillId="0" borderId="0" xfId="1" applyNumberFormat="1" applyFont="1"/>
    <xf numFmtId="164" fontId="4" fillId="0" borderId="8" xfId="1" applyNumberFormat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10" fontId="3" fillId="0" borderId="0" xfId="0" applyNumberFormat="1" applyFont="1"/>
  </cellXfs>
  <cellStyles count="2">
    <cellStyle name="Normal" xfId="0" builtinId="0"/>
    <cellStyle name="Normal 2" xfId="1" xr:uid="{05E74C33-3D37-48DE-93AB-4229B08D883D}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ROC for PSA Test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'Sensitivity '!$O$4</c:f>
              <c:strCache>
                <c:ptCount val="1"/>
                <c:pt idx="0">
                  <c:v>sens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'Sensitivity '!$N$5:$N$205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0.98058252427184467</c:v>
                </c:pt>
                <c:pt idx="5">
                  <c:v>0.970873786407767</c:v>
                </c:pt>
                <c:pt idx="6">
                  <c:v>0.94660194174757284</c:v>
                </c:pt>
                <c:pt idx="7">
                  <c:v>0.91262135922330101</c:v>
                </c:pt>
                <c:pt idx="8">
                  <c:v>0.91262135922330101</c:v>
                </c:pt>
                <c:pt idx="9">
                  <c:v>0.89320388349514568</c:v>
                </c:pt>
                <c:pt idx="10">
                  <c:v>0.89320388349514568</c:v>
                </c:pt>
                <c:pt idx="11">
                  <c:v>0.87864077669902918</c:v>
                </c:pt>
                <c:pt idx="12">
                  <c:v>0.87378640776699035</c:v>
                </c:pt>
                <c:pt idx="13">
                  <c:v>0.82524271844660191</c:v>
                </c:pt>
                <c:pt idx="14">
                  <c:v>0.79126213592233008</c:v>
                </c:pt>
                <c:pt idx="15">
                  <c:v>0.79126213592233008</c:v>
                </c:pt>
                <c:pt idx="16">
                  <c:v>0.77184466019417475</c:v>
                </c:pt>
                <c:pt idx="17">
                  <c:v>0.76699029126213591</c:v>
                </c:pt>
                <c:pt idx="18">
                  <c:v>0.74271844660194175</c:v>
                </c:pt>
                <c:pt idx="19">
                  <c:v>0.73786407766990292</c:v>
                </c:pt>
                <c:pt idx="20">
                  <c:v>0.73786407766990292</c:v>
                </c:pt>
                <c:pt idx="21">
                  <c:v>0.71844660194174759</c:v>
                </c:pt>
                <c:pt idx="22">
                  <c:v>0.71844660194174759</c:v>
                </c:pt>
                <c:pt idx="23">
                  <c:v>0.68932038834951459</c:v>
                </c:pt>
                <c:pt idx="24">
                  <c:v>0.68932038834951459</c:v>
                </c:pt>
                <c:pt idx="25">
                  <c:v>0.68446601941747565</c:v>
                </c:pt>
                <c:pt idx="26">
                  <c:v>0.67475728155339798</c:v>
                </c:pt>
                <c:pt idx="27">
                  <c:v>0.67475728155339798</c:v>
                </c:pt>
                <c:pt idx="28">
                  <c:v>0.66990291262135915</c:v>
                </c:pt>
                <c:pt idx="29">
                  <c:v>0.66990291262135915</c:v>
                </c:pt>
                <c:pt idx="30">
                  <c:v>0.66504854368932032</c:v>
                </c:pt>
                <c:pt idx="31">
                  <c:v>0.66019417475728148</c:v>
                </c:pt>
                <c:pt idx="32">
                  <c:v>0.66019417475728148</c:v>
                </c:pt>
                <c:pt idx="33">
                  <c:v>0.64563106796116498</c:v>
                </c:pt>
                <c:pt idx="34">
                  <c:v>0.64563106796116498</c:v>
                </c:pt>
                <c:pt idx="35">
                  <c:v>0.64563106796116498</c:v>
                </c:pt>
                <c:pt idx="36">
                  <c:v>0.64563106796116498</c:v>
                </c:pt>
                <c:pt idx="37">
                  <c:v>0.64563106796116498</c:v>
                </c:pt>
                <c:pt idx="38">
                  <c:v>0.63106796116504849</c:v>
                </c:pt>
                <c:pt idx="39">
                  <c:v>0.63106796116504849</c:v>
                </c:pt>
                <c:pt idx="40">
                  <c:v>0.63106796116504849</c:v>
                </c:pt>
                <c:pt idx="41">
                  <c:v>0.60679611650485432</c:v>
                </c:pt>
                <c:pt idx="42">
                  <c:v>0.60679611650485432</c:v>
                </c:pt>
                <c:pt idx="43">
                  <c:v>0.60679611650485432</c:v>
                </c:pt>
                <c:pt idx="44">
                  <c:v>0.57766990291262132</c:v>
                </c:pt>
                <c:pt idx="45">
                  <c:v>0.55339805825242716</c:v>
                </c:pt>
                <c:pt idx="46">
                  <c:v>0.529126213592233</c:v>
                </c:pt>
                <c:pt idx="47">
                  <c:v>0.50485436893203883</c:v>
                </c:pt>
                <c:pt idx="48">
                  <c:v>0.50485436893203883</c:v>
                </c:pt>
                <c:pt idx="49">
                  <c:v>0.49029126213592233</c:v>
                </c:pt>
                <c:pt idx="50">
                  <c:v>0.46116504854368934</c:v>
                </c:pt>
                <c:pt idx="51">
                  <c:v>0.44174757281553401</c:v>
                </c:pt>
                <c:pt idx="52">
                  <c:v>0.43689320388349517</c:v>
                </c:pt>
                <c:pt idx="53">
                  <c:v>0.43689320388349517</c:v>
                </c:pt>
                <c:pt idx="54">
                  <c:v>0.41262135922330101</c:v>
                </c:pt>
                <c:pt idx="55">
                  <c:v>0.40776699029126218</c:v>
                </c:pt>
                <c:pt idx="56">
                  <c:v>0.40291262135922334</c:v>
                </c:pt>
                <c:pt idx="57">
                  <c:v>0.38834951456310685</c:v>
                </c:pt>
                <c:pt idx="58">
                  <c:v>0.38834951456310685</c:v>
                </c:pt>
                <c:pt idx="59">
                  <c:v>0.37378640776699024</c:v>
                </c:pt>
                <c:pt idx="60">
                  <c:v>0.3689320388349514</c:v>
                </c:pt>
                <c:pt idx="61">
                  <c:v>0.35436893203883491</c:v>
                </c:pt>
                <c:pt idx="62">
                  <c:v>0.34951456310679607</c:v>
                </c:pt>
                <c:pt idx="63">
                  <c:v>0.34951456310679607</c:v>
                </c:pt>
                <c:pt idx="64">
                  <c:v>0.34466019417475724</c:v>
                </c:pt>
                <c:pt idx="65">
                  <c:v>0.33009708737864074</c:v>
                </c:pt>
                <c:pt idx="66">
                  <c:v>0.30582524271844658</c:v>
                </c:pt>
                <c:pt idx="67">
                  <c:v>0.30097087378640774</c:v>
                </c:pt>
                <c:pt idx="68">
                  <c:v>0.30097087378640774</c:v>
                </c:pt>
                <c:pt idx="69">
                  <c:v>0.29126213592233008</c:v>
                </c:pt>
                <c:pt idx="70">
                  <c:v>0.28155339805825241</c:v>
                </c:pt>
                <c:pt idx="71">
                  <c:v>0.26699029126213591</c:v>
                </c:pt>
                <c:pt idx="72">
                  <c:v>0.26213592233009708</c:v>
                </c:pt>
                <c:pt idx="73">
                  <c:v>0.26213592233009708</c:v>
                </c:pt>
                <c:pt idx="74">
                  <c:v>0.25728155339805825</c:v>
                </c:pt>
                <c:pt idx="75">
                  <c:v>0.24757281553398058</c:v>
                </c:pt>
                <c:pt idx="76">
                  <c:v>0.23300970873786409</c:v>
                </c:pt>
                <c:pt idx="77">
                  <c:v>0.21359223300970875</c:v>
                </c:pt>
                <c:pt idx="78">
                  <c:v>0.21359223300970875</c:v>
                </c:pt>
                <c:pt idx="79">
                  <c:v>0.21359223300970875</c:v>
                </c:pt>
                <c:pt idx="80">
                  <c:v>0.19902912621359226</c:v>
                </c:pt>
                <c:pt idx="81">
                  <c:v>0.17475728155339809</c:v>
                </c:pt>
                <c:pt idx="82">
                  <c:v>0.16990291262135926</c:v>
                </c:pt>
                <c:pt idx="83">
                  <c:v>0.16990291262135926</c:v>
                </c:pt>
                <c:pt idx="84">
                  <c:v>0.16990291262135926</c:v>
                </c:pt>
                <c:pt idx="85">
                  <c:v>0.16990291262135926</c:v>
                </c:pt>
                <c:pt idx="86">
                  <c:v>0.16019417475728159</c:v>
                </c:pt>
                <c:pt idx="87">
                  <c:v>0.15533980582524276</c:v>
                </c:pt>
                <c:pt idx="88">
                  <c:v>0.15533980582524276</c:v>
                </c:pt>
                <c:pt idx="89">
                  <c:v>0.15048543689320393</c:v>
                </c:pt>
                <c:pt idx="90">
                  <c:v>0.15048543689320393</c:v>
                </c:pt>
                <c:pt idx="91">
                  <c:v>0.14563106796116509</c:v>
                </c:pt>
                <c:pt idx="92">
                  <c:v>0.13592233009708743</c:v>
                </c:pt>
                <c:pt idx="93">
                  <c:v>0.13592233009708743</c:v>
                </c:pt>
                <c:pt idx="94">
                  <c:v>0.1310679611650486</c:v>
                </c:pt>
                <c:pt idx="95">
                  <c:v>0.1310679611650486</c:v>
                </c:pt>
                <c:pt idx="96">
                  <c:v>0.1310679611650486</c:v>
                </c:pt>
                <c:pt idx="97">
                  <c:v>0.11650485436893199</c:v>
                </c:pt>
                <c:pt idx="98">
                  <c:v>0.11650485436893199</c:v>
                </c:pt>
                <c:pt idx="99">
                  <c:v>0.10194174757281549</c:v>
                </c:pt>
                <c:pt idx="100">
                  <c:v>0.10194174757281549</c:v>
                </c:pt>
                <c:pt idx="101">
                  <c:v>0.10194174757281549</c:v>
                </c:pt>
                <c:pt idx="102">
                  <c:v>0.10194174757281549</c:v>
                </c:pt>
                <c:pt idx="103">
                  <c:v>0.10194174757281549</c:v>
                </c:pt>
                <c:pt idx="104">
                  <c:v>9.7087378640776656E-2</c:v>
                </c:pt>
                <c:pt idx="105">
                  <c:v>9.7087378640776656E-2</c:v>
                </c:pt>
                <c:pt idx="106">
                  <c:v>9.7087378640776656E-2</c:v>
                </c:pt>
                <c:pt idx="107">
                  <c:v>9.2233009708737823E-2</c:v>
                </c:pt>
                <c:pt idx="108">
                  <c:v>9.2233009708737823E-2</c:v>
                </c:pt>
                <c:pt idx="109">
                  <c:v>9.2233009708737823E-2</c:v>
                </c:pt>
                <c:pt idx="110">
                  <c:v>9.2233009708737823E-2</c:v>
                </c:pt>
                <c:pt idx="111">
                  <c:v>9.2233009708737823E-2</c:v>
                </c:pt>
                <c:pt idx="112">
                  <c:v>9.2233009708737823E-2</c:v>
                </c:pt>
                <c:pt idx="113">
                  <c:v>9.2233009708737823E-2</c:v>
                </c:pt>
                <c:pt idx="114">
                  <c:v>8.737864077669899E-2</c:v>
                </c:pt>
                <c:pt idx="115">
                  <c:v>8.737864077669899E-2</c:v>
                </c:pt>
                <c:pt idx="116">
                  <c:v>8.737864077669899E-2</c:v>
                </c:pt>
                <c:pt idx="117">
                  <c:v>8.2524271844660158E-2</c:v>
                </c:pt>
                <c:pt idx="118">
                  <c:v>8.2524271844660158E-2</c:v>
                </c:pt>
                <c:pt idx="119">
                  <c:v>7.7669902912621325E-2</c:v>
                </c:pt>
                <c:pt idx="120">
                  <c:v>7.7669902912621325E-2</c:v>
                </c:pt>
                <c:pt idx="121">
                  <c:v>7.7669902912621325E-2</c:v>
                </c:pt>
                <c:pt idx="122">
                  <c:v>7.7669902912621325E-2</c:v>
                </c:pt>
                <c:pt idx="123">
                  <c:v>7.7669902912621325E-2</c:v>
                </c:pt>
                <c:pt idx="124">
                  <c:v>7.7669902912621325E-2</c:v>
                </c:pt>
                <c:pt idx="125">
                  <c:v>7.7669902912621325E-2</c:v>
                </c:pt>
                <c:pt idx="126">
                  <c:v>7.2815533980582492E-2</c:v>
                </c:pt>
                <c:pt idx="127">
                  <c:v>7.2815533980582492E-2</c:v>
                </c:pt>
                <c:pt idx="128">
                  <c:v>7.2815533980582492E-2</c:v>
                </c:pt>
                <c:pt idx="129">
                  <c:v>7.2815533980582492E-2</c:v>
                </c:pt>
                <c:pt idx="130">
                  <c:v>7.2815533980582492E-2</c:v>
                </c:pt>
                <c:pt idx="131">
                  <c:v>7.2815533980582492E-2</c:v>
                </c:pt>
                <c:pt idx="132">
                  <c:v>7.2815533980582492E-2</c:v>
                </c:pt>
                <c:pt idx="133">
                  <c:v>7.2815533980582492E-2</c:v>
                </c:pt>
                <c:pt idx="134">
                  <c:v>7.2815533980582492E-2</c:v>
                </c:pt>
                <c:pt idx="135">
                  <c:v>7.2815533980582492E-2</c:v>
                </c:pt>
                <c:pt idx="136">
                  <c:v>7.2815533980582492E-2</c:v>
                </c:pt>
                <c:pt idx="137">
                  <c:v>6.7961165048543659E-2</c:v>
                </c:pt>
                <c:pt idx="138">
                  <c:v>6.7961165048543659E-2</c:v>
                </c:pt>
                <c:pt idx="139">
                  <c:v>5.8252427184465994E-2</c:v>
                </c:pt>
                <c:pt idx="140">
                  <c:v>5.8252427184465994E-2</c:v>
                </c:pt>
                <c:pt idx="141">
                  <c:v>5.8252427184465994E-2</c:v>
                </c:pt>
                <c:pt idx="142">
                  <c:v>5.3398058252427161E-2</c:v>
                </c:pt>
                <c:pt idx="143">
                  <c:v>5.3398058252427161E-2</c:v>
                </c:pt>
                <c:pt idx="144">
                  <c:v>5.3398058252427161E-2</c:v>
                </c:pt>
                <c:pt idx="145">
                  <c:v>5.3398058252427161E-2</c:v>
                </c:pt>
                <c:pt idx="146">
                  <c:v>5.3398058252427161E-2</c:v>
                </c:pt>
                <c:pt idx="147">
                  <c:v>5.3398058252427161E-2</c:v>
                </c:pt>
                <c:pt idx="148">
                  <c:v>5.3398058252427161E-2</c:v>
                </c:pt>
                <c:pt idx="149">
                  <c:v>4.8543689320388328E-2</c:v>
                </c:pt>
                <c:pt idx="150">
                  <c:v>4.8543689320388328E-2</c:v>
                </c:pt>
                <c:pt idx="151">
                  <c:v>4.8543689320388328E-2</c:v>
                </c:pt>
                <c:pt idx="152">
                  <c:v>4.3689320388349495E-2</c:v>
                </c:pt>
                <c:pt idx="153">
                  <c:v>4.3689320388349495E-2</c:v>
                </c:pt>
                <c:pt idx="154">
                  <c:v>4.3689320388349495E-2</c:v>
                </c:pt>
                <c:pt idx="155">
                  <c:v>4.3689320388349495E-2</c:v>
                </c:pt>
                <c:pt idx="156">
                  <c:v>4.3689320388349495E-2</c:v>
                </c:pt>
                <c:pt idx="157">
                  <c:v>4.3689320388349495E-2</c:v>
                </c:pt>
                <c:pt idx="158">
                  <c:v>4.3689320388349495E-2</c:v>
                </c:pt>
                <c:pt idx="159">
                  <c:v>4.3689320388349495E-2</c:v>
                </c:pt>
                <c:pt idx="160">
                  <c:v>4.3689320388349495E-2</c:v>
                </c:pt>
                <c:pt idx="161">
                  <c:v>4.3689320388349495E-2</c:v>
                </c:pt>
                <c:pt idx="162">
                  <c:v>4.3689320388349495E-2</c:v>
                </c:pt>
                <c:pt idx="163">
                  <c:v>4.3689320388349495E-2</c:v>
                </c:pt>
                <c:pt idx="164">
                  <c:v>4.3689320388349495E-2</c:v>
                </c:pt>
                <c:pt idx="165">
                  <c:v>4.3689320388349495E-2</c:v>
                </c:pt>
                <c:pt idx="166">
                  <c:v>4.3689320388349495E-2</c:v>
                </c:pt>
                <c:pt idx="167">
                  <c:v>4.3689320388349495E-2</c:v>
                </c:pt>
                <c:pt idx="168">
                  <c:v>3.8834951456310662E-2</c:v>
                </c:pt>
                <c:pt idx="169">
                  <c:v>3.398058252427183E-2</c:v>
                </c:pt>
                <c:pt idx="170">
                  <c:v>3.398058252427183E-2</c:v>
                </c:pt>
                <c:pt idx="171">
                  <c:v>3.398058252427183E-2</c:v>
                </c:pt>
                <c:pt idx="172">
                  <c:v>3.398058252427183E-2</c:v>
                </c:pt>
                <c:pt idx="173">
                  <c:v>2.4271844660194164E-2</c:v>
                </c:pt>
                <c:pt idx="174">
                  <c:v>2.4271844660194164E-2</c:v>
                </c:pt>
                <c:pt idx="175">
                  <c:v>2.4271844660194164E-2</c:v>
                </c:pt>
                <c:pt idx="176">
                  <c:v>2.4271844660194164E-2</c:v>
                </c:pt>
                <c:pt idx="177">
                  <c:v>2.4271844660194164E-2</c:v>
                </c:pt>
                <c:pt idx="178">
                  <c:v>2.4271844660194164E-2</c:v>
                </c:pt>
                <c:pt idx="179">
                  <c:v>2.4271844660194164E-2</c:v>
                </c:pt>
                <c:pt idx="180">
                  <c:v>2.4271844660194164E-2</c:v>
                </c:pt>
                <c:pt idx="181">
                  <c:v>2.4271844660194164E-2</c:v>
                </c:pt>
                <c:pt idx="182">
                  <c:v>2.4271844660194164E-2</c:v>
                </c:pt>
                <c:pt idx="183">
                  <c:v>2.4271844660194164E-2</c:v>
                </c:pt>
                <c:pt idx="184">
                  <c:v>2.4271844660194164E-2</c:v>
                </c:pt>
                <c:pt idx="185">
                  <c:v>2.4271844660194164E-2</c:v>
                </c:pt>
                <c:pt idx="186">
                  <c:v>2.4271844660194164E-2</c:v>
                </c:pt>
                <c:pt idx="187">
                  <c:v>2.4271844660194164E-2</c:v>
                </c:pt>
                <c:pt idx="188">
                  <c:v>2.4271844660194164E-2</c:v>
                </c:pt>
                <c:pt idx="189">
                  <c:v>2.4271844660194164E-2</c:v>
                </c:pt>
                <c:pt idx="190">
                  <c:v>2.4271844660194164E-2</c:v>
                </c:pt>
                <c:pt idx="191">
                  <c:v>2.4271844660194164E-2</c:v>
                </c:pt>
                <c:pt idx="192">
                  <c:v>2.4271844660194164E-2</c:v>
                </c:pt>
                <c:pt idx="193">
                  <c:v>2.4271844660194164E-2</c:v>
                </c:pt>
                <c:pt idx="194">
                  <c:v>2.4271844660194164E-2</c:v>
                </c:pt>
                <c:pt idx="195">
                  <c:v>2.4271844660194164E-2</c:v>
                </c:pt>
                <c:pt idx="196">
                  <c:v>2.4271844660194164E-2</c:v>
                </c:pt>
                <c:pt idx="197">
                  <c:v>2.4271844660194164E-2</c:v>
                </c:pt>
                <c:pt idx="198">
                  <c:v>2.4271844660194164E-2</c:v>
                </c:pt>
                <c:pt idx="199">
                  <c:v>2.4271844660194164E-2</c:v>
                </c:pt>
                <c:pt idx="200">
                  <c:v>2.4271844660194164E-2</c:v>
                </c:pt>
              </c:numCache>
            </c:numRef>
          </c:xVal>
          <c:yVal>
            <c:numRef>
              <c:f>'Sensitivity '!$O$5:$O$205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0.98947368421052628</c:v>
                </c:pt>
                <c:pt idx="6">
                  <c:v>0.96842105263157896</c:v>
                </c:pt>
                <c:pt idx="7">
                  <c:v>0.94736842105263153</c:v>
                </c:pt>
                <c:pt idx="8">
                  <c:v>0.94736842105263153</c:v>
                </c:pt>
                <c:pt idx="9">
                  <c:v>0.94736842105263153</c:v>
                </c:pt>
                <c:pt idx="10">
                  <c:v>0.94736842105263153</c:v>
                </c:pt>
                <c:pt idx="11">
                  <c:v>0.94736842105263153</c:v>
                </c:pt>
                <c:pt idx="12">
                  <c:v>0.94736842105263153</c:v>
                </c:pt>
                <c:pt idx="13">
                  <c:v>0.93684210526315792</c:v>
                </c:pt>
                <c:pt idx="14">
                  <c:v>0.93684210526315792</c:v>
                </c:pt>
                <c:pt idx="15">
                  <c:v>0.93684210526315792</c:v>
                </c:pt>
                <c:pt idx="16">
                  <c:v>0.93684210526315792</c:v>
                </c:pt>
                <c:pt idx="17">
                  <c:v>0.93684210526315792</c:v>
                </c:pt>
                <c:pt idx="18">
                  <c:v>0.93684210526315792</c:v>
                </c:pt>
                <c:pt idx="19">
                  <c:v>0.9263157894736842</c:v>
                </c:pt>
                <c:pt idx="20">
                  <c:v>0.9263157894736842</c:v>
                </c:pt>
                <c:pt idx="21">
                  <c:v>0.91578947368421049</c:v>
                </c:pt>
                <c:pt idx="22">
                  <c:v>0.91578947368421049</c:v>
                </c:pt>
                <c:pt idx="23">
                  <c:v>0.91578947368421049</c:v>
                </c:pt>
                <c:pt idx="24">
                  <c:v>0.91578947368421049</c:v>
                </c:pt>
                <c:pt idx="25">
                  <c:v>0.91578947368421049</c:v>
                </c:pt>
                <c:pt idx="26">
                  <c:v>0.90526315789473688</c:v>
                </c:pt>
                <c:pt idx="27">
                  <c:v>0.90526315789473688</c:v>
                </c:pt>
                <c:pt idx="28">
                  <c:v>0.90526315789473688</c:v>
                </c:pt>
                <c:pt idx="29">
                  <c:v>0.90526315789473688</c:v>
                </c:pt>
                <c:pt idx="30">
                  <c:v>0.90526315789473688</c:v>
                </c:pt>
                <c:pt idx="31">
                  <c:v>0.90526315789473688</c:v>
                </c:pt>
                <c:pt idx="32">
                  <c:v>0.90526315789473688</c:v>
                </c:pt>
                <c:pt idx="33">
                  <c:v>0.90526315789473688</c:v>
                </c:pt>
                <c:pt idx="34">
                  <c:v>0.90526315789473688</c:v>
                </c:pt>
                <c:pt idx="35">
                  <c:v>0.88421052631578945</c:v>
                </c:pt>
                <c:pt idx="36">
                  <c:v>0.88421052631578945</c:v>
                </c:pt>
                <c:pt idx="37">
                  <c:v>0.88421052631578945</c:v>
                </c:pt>
                <c:pt idx="38">
                  <c:v>0.87368421052631584</c:v>
                </c:pt>
                <c:pt idx="39">
                  <c:v>0.87368421052631584</c:v>
                </c:pt>
                <c:pt idx="40">
                  <c:v>0.86315789473684212</c:v>
                </c:pt>
                <c:pt idx="41">
                  <c:v>0.85263157894736841</c:v>
                </c:pt>
                <c:pt idx="42">
                  <c:v>0.84210526315789469</c:v>
                </c:pt>
                <c:pt idx="43">
                  <c:v>0.84210526315789469</c:v>
                </c:pt>
                <c:pt idx="44">
                  <c:v>0.83157894736842108</c:v>
                </c:pt>
                <c:pt idx="45">
                  <c:v>0.83157894736842108</c:v>
                </c:pt>
                <c:pt idx="46">
                  <c:v>0.81052631578947365</c:v>
                </c:pt>
                <c:pt idx="47">
                  <c:v>0.81052631578947365</c:v>
                </c:pt>
                <c:pt idx="48">
                  <c:v>0.81052631578947365</c:v>
                </c:pt>
                <c:pt idx="49">
                  <c:v>0.78947368421052633</c:v>
                </c:pt>
                <c:pt idx="50">
                  <c:v>0.78947368421052633</c:v>
                </c:pt>
                <c:pt idx="51">
                  <c:v>0.77894736842105261</c:v>
                </c:pt>
                <c:pt idx="52">
                  <c:v>0.77894736842105261</c:v>
                </c:pt>
                <c:pt idx="53">
                  <c:v>0.77894736842105261</c:v>
                </c:pt>
                <c:pt idx="54">
                  <c:v>0.76842105263157889</c:v>
                </c:pt>
                <c:pt idx="55">
                  <c:v>0.76842105263157889</c:v>
                </c:pt>
                <c:pt idx="56">
                  <c:v>0.75789473684210529</c:v>
                </c:pt>
                <c:pt idx="57">
                  <c:v>0.75789473684210529</c:v>
                </c:pt>
                <c:pt idx="58">
                  <c:v>0.75789473684210529</c:v>
                </c:pt>
                <c:pt idx="59">
                  <c:v>0.74736842105263157</c:v>
                </c:pt>
                <c:pt idx="60">
                  <c:v>0.73684210526315785</c:v>
                </c:pt>
                <c:pt idx="61">
                  <c:v>0.72631578947368425</c:v>
                </c:pt>
                <c:pt idx="62">
                  <c:v>0.71578947368421053</c:v>
                </c:pt>
                <c:pt idx="63">
                  <c:v>0.71578947368421053</c:v>
                </c:pt>
                <c:pt idx="64">
                  <c:v>0.69473684210526321</c:v>
                </c:pt>
                <c:pt idx="65">
                  <c:v>0.68421052631578949</c:v>
                </c:pt>
                <c:pt idx="66">
                  <c:v>0.63157894736842102</c:v>
                </c:pt>
                <c:pt idx="67">
                  <c:v>0.62105263157894741</c:v>
                </c:pt>
                <c:pt idx="68">
                  <c:v>0.62105263157894741</c:v>
                </c:pt>
                <c:pt idx="69">
                  <c:v>0.57894736842105265</c:v>
                </c:pt>
                <c:pt idx="70">
                  <c:v>0.56842105263157894</c:v>
                </c:pt>
                <c:pt idx="71">
                  <c:v>0.5368421052631579</c:v>
                </c:pt>
                <c:pt idx="72">
                  <c:v>0.5368421052631579</c:v>
                </c:pt>
                <c:pt idx="73">
                  <c:v>0.5368421052631579</c:v>
                </c:pt>
                <c:pt idx="74">
                  <c:v>0.49473684210526314</c:v>
                </c:pt>
                <c:pt idx="75">
                  <c:v>0.49473684210526314</c:v>
                </c:pt>
                <c:pt idx="76">
                  <c:v>0.43157894736842106</c:v>
                </c:pt>
                <c:pt idx="77">
                  <c:v>0.41052631578947368</c:v>
                </c:pt>
                <c:pt idx="78">
                  <c:v>0.41052631578947368</c:v>
                </c:pt>
                <c:pt idx="79">
                  <c:v>0.41052631578947368</c:v>
                </c:pt>
                <c:pt idx="80">
                  <c:v>0.4</c:v>
                </c:pt>
                <c:pt idx="81">
                  <c:v>0.37894736842105264</c:v>
                </c:pt>
                <c:pt idx="82">
                  <c:v>0.36842105263157893</c:v>
                </c:pt>
                <c:pt idx="83">
                  <c:v>0.36842105263157893</c:v>
                </c:pt>
                <c:pt idx="84">
                  <c:v>0.36842105263157893</c:v>
                </c:pt>
                <c:pt idx="85">
                  <c:v>0.36842105263157893</c:v>
                </c:pt>
                <c:pt idx="86">
                  <c:v>0.36842105263157893</c:v>
                </c:pt>
                <c:pt idx="87">
                  <c:v>0.35789473684210527</c:v>
                </c:pt>
                <c:pt idx="88">
                  <c:v>0.35789473684210527</c:v>
                </c:pt>
                <c:pt idx="89">
                  <c:v>0.33684210526315789</c:v>
                </c:pt>
                <c:pt idx="90">
                  <c:v>0.33684210526315789</c:v>
                </c:pt>
                <c:pt idx="91">
                  <c:v>0.31578947368421051</c:v>
                </c:pt>
                <c:pt idx="92">
                  <c:v>0.30526315789473685</c:v>
                </c:pt>
                <c:pt idx="93">
                  <c:v>0.30526315789473685</c:v>
                </c:pt>
                <c:pt idx="94">
                  <c:v>0.30526315789473685</c:v>
                </c:pt>
                <c:pt idx="95">
                  <c:v>0.30526315789473685</c:v>
                </c:pt>
                <c:pt idx="96">
                  <c:v>0.30526315789473685</c:v>
                </c:pt>
                <c:pt idx="97">
                  <c:v>0.30526315789473685</c:v>
                </c:pt>
                <c:pt idx="98">
                  <c:v>0.30526315789473685</c:v>
                </c:pt>
                <c:pt idx="99">
                  <c:v>0.28421052631578947</c:v>
                </c:pt>
                <c:pt idx="100">
                  <c:v>0.28421052631578947</c:v>
                </c:pt>
                <c:pt idx="101">
                  <c:v>0.28421052631578947</c:v>
                </c:pt>
                <c:pt idx="102">
                  <c:v>0.28421052631578947</c:v>
                </c:pt>
                <c:pt idx="103">
                  <c:v>0.28421052631578947</c:v>
                </c:pt>
                <c:pt idx="104">
                  <c:v>0.28421052631578947</c:v>
                </c:pt>
                <c:pt idx="105">
                  <c:v>0.28421052631578947</c:v>
                </c:pt>
                <c:pt idx="106">
                  <c:v>0.28421052631578947</c:v>
                </c:pt>
                <c:pt idx="107">
                  <c:v>0.28421052631578947</c:v>
                </c:pt>
                <c:pt idx="108">
                  <c:v>0.28421052631578947</c:v>
                </c:pt>
                <c:pt idx="109">
                  <c:v>0.28421052631578947</c:v>
                </c:pt>
                <c:pt idx="110">
                  <c:v>0.28421052631578947</c:v>
                </c:pt>
                <c:pt idx="111">
                  <c:v>0.28421052631578947</c:v>
                </c:pt>
                <c:pt idx="112">
                  <c:v>0.25263157894736843</c:v>
                </c:pt>
                <c:pt idx="113">
                  <c:v>0.25263157894736843</c:v>
                </c:pt>
                <c:pt idx="114">
                  <c:v>0.25263157894736843</c:v>
                </c:pt>
                <c:pt idx="115">
                  <c:v>0.25263157894736843</c:v>
                </c:pt>
                <c:pt idx="116">
                  <c:v>0.24210526315789474</c:v>
                </c:pt>
                <c:pt idx="117">
                  <c:v>0.23157894736842105</c:v>
                </c:pt>
                <c:pt idx="118">
                  <c:v>0.23157894736842105</c:v>
                </c:pt>
                <c:pt idx="119">
                  <c:v>0.23157894736842105</c:v>
                </c:pt>
                <c:pt idx="120">
                  <c:v>0.23157894736842105</c:v>
                </c:pt>
                <c:pt idx="121">
                  <c:v>0.23157894736842105</c:v>
                </c:pt>
                <c:pt idx="122">
                  <c:v>0.23157894736842105</c:v>
                </c:pt>
                <c:pt idx="123">
                  <c:v>0.23157894736842105</c:v>
                </c:pt>
                <c:pt idx="124">
                  <c:v>0.23157894736842105</c:v>
                </c:pt>
                <c:pt idx="125">
                  <c:v>0.23157894736842105</c:v>
                </c:pt>
                <c:pt idx="126">
                  <c:v>0.23157894736842105</c:v>
                </c:pt>
                <c:pt idx="127">
                  <c:v>0.23157894736842105</c:v>
                </c:pt>
                <c:pt idx="128">
                  <c:v>0.23157894736842105</c:v>
                </c:pt>
                <c:pt idx="129">
                  <c:v>0.23157894736842105</c:v>
                </c:pt>
                <c:pt idx="130">
                  <c:v>0.23157894736842105</c:v>
                </c:pt>
                <c:pt idx="131">
                  <c:v>0.23157894736842105</c:v>
                </c:pt>
                <c:pt idx="132">
                  <c:v>0.23157894736842105</c:v>
                </c:pt>
                <c:pt idx="133">
                  <c:v>0.23157894736842105</c:v>
                </c:pt>
                <c:pt idx="134">
                  <c:v>0.22105263157894736</c:v>
                </c:pt>
                <c:pt idx="135">
                  <c:v>0.22105263157894736</c:v>
                </c:pt>
                <c:pt idx="136">
                  <c:v>0.22105263157894736</c:v>
                </c:pt>
                <c:pt idx="137">
                  <c:v>0.22105263157894736</c:v>
                </c:pt>
                <c:pt idx="138">
                  <c:v>0.22105263157894736</c:v>
                </c:pt>
                <c:pt idx="139">
                  <c:v>0.22105263157894736</c:v>
                </c:pt>
                <c:pt idx="140">
                  <c:v>0.22105263157894736</c:v>
                </c:pt>
                <c:pt idx="141">
                  <c:v>0.22105263157894736</c:v>
                </c:pt>
                <c:pt idx="142">
                  <c:v>0.22105263157894736</c:v>
                </c:pt>
                <c:pt idx="143">
                  <c:v>0.22105263157894736</c:v>
                </c:pt>
                <c:pt idx="144">
                  <c:v>0.22105263157894736</c:v>
                </c:pt>
                <c:pt idx="145">
                  <c:v>0.22105263157894736</c:v>
                </c:pt>
                <c:pt idx="146">
                  <c:v>0.22105263157894736</c:v>
                </c:pt>
                <c:pt idx="147">
                  <c:v>0.22105263157894736</c:v>
                </c:pt>
                <c:pt idx="148">
                  <c:v>0.22105263157894736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0.18947368421052632</c:v>
                </c:pt>
                <c:pt idx="158">
                  <c:v>0.18947368421052632</c:v>
                </c:pt>
                <c:pt idx="159">
                  <c:v>0.18947368421052632</c:v>
                </c:pt>
                <c:pt idx="160">
                  <c:v>0.18947368421052632</c:v>
                </c:pt>
                <c:pt idx="161">
                  <c:v>0.18947368421052632</c:v>
                </c:pt>
                <c:pt idx="162">
                  <c:v>0.18947368421052632</c:v>
                </c:pt>
                <c:pt idx="163">
                  <c:v>0.18947368421052632</c:v>
                </c:pt>
                <c:pt idx="164">
                  <c:v>0.17894736842105263</c:v>
                </c:pt>
                <c:pt idx="165">
                  <c:v>0.17894736842105263</c:v>
                </c:pt>
                <c:pt idx="166">
                  <c:v>0.17894736842105263</c:v>
                </c:pt>
                <c:pt idx="167">
                  <c:v>0.16842105263157894</c:v>
                </c:pt>
                <c:pt idx="168">
                  <c:v>0.16842105263157894</c:v>
                </c:pt>
                <c:pt idx="169">
                  <c:v>0.16842105263157894</c:v>
                </c:pt>
                <c:pt idx="170">
                  <c:v>0.16842105263157894</c:v>
                </c:pt>
                <c:pt idx="171">
                  <c:v>0.16842105263157894</c:v>
                </c:pt>
                <c:pt idx="172">
                  <c:v>0.16842105263157894</c:v>
                </c:pt>
                <c:pt idx="173">
                  <c:v>0.15789473684210525</c:v>
                </c:pt>
                <c:pt idx="174">
                  <c:v>0.15789473684210525</c:v>
                </c:pt>
                <c:pt idx="175">
                  <c:v>0.15789473684210525</c:v>
                </c:pt>
                <c:pt idx="176">
                  <c:v>0.15789473684210525</c:v>
                </c:pt>
                <c:pt idx="177">
                  <c:v>0.15789473684210525</c:v>
                </c:pt>
                <c:pt idx="178">
                  <c:v>0.15789473684210525</c:v>
                </c:pt>
                <c:pt idx="179">
                  <c:v>0.15789473684210525</c:v>
                </c:pt>
                <c:pt idx="180">
                  <c:v>0.15789473684210525</c:v>
                </c:pt>
                <c:pt idx="181">
                  <c:v>0.15789473684210525</c:v>
                </c:pt>
                <c:pt idx="182">
                  <c:v>0.15789473684210525</c:v>
                </c:pt>
                <c:pt idx="183">
                  <c:v>0.15789473684210525</c:v>
                </c:pt>
                <c:pt idx="184">
                  <c:v>0.15789473684210525</c:v>
                </c:pt>
                <c:pt idx="185">
                  <c:v>0.15789473684210525</c:v>
                </c:pt>
                <c:pt idx="186">
                  <c:v>0.15789473684210525</c:v>
                </c:pt>
                <c:pt idx="187">
                  <c:v>0.15789473684210525</c:v>
                </c:pt>
                <c:pt idx="188">
                  <c:v>0.15789473684210525</c:v>
                </c:pt>
                <c:pt idx="189">
                  <c:v>0.15789473684210525</c:v>
                </c:pt>
                <c:pt idx="190">
                  <c:v>0.15789473684210525</c:v>
                </c:pt>
                <c:pt idx="191">
                  <c:v>0.15789473684210525</c:v>
                </c:pt>
                <c:pt idx="192">
                  <c:v>0.15789473684210525</c:v>
                </c:pt>
                <c:pt idx="193">
                  <c:v>0.15789473684210525</c:v>
                </c:pt>
                <c:pt idx="194">
                  <c:v>0.15789473684210525</c:v>
                </c:pt>
                <c:pt idx="195">
                  <c:v>0.15789473684210525</c:v>
                </c:pt>
                <c:pt idx="196">
                  <c:v>0.15789473684210525</c:v>
                </c:pt>
                <c:pt idx="197">
                  <c:v>0.15789473684210525</c:v>
                </c:pt>
                <c:pt idx="198">
                  <c:v>0.15789473684210525</c:v>
                </c:pt>
                <c:pt idx="199">
                  <c:v>0.15789473684210525</c:v>
                </c:pt>
                <c:pt idx="200">
                  <c:v>0.15789473684210525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F2-4AD2-BC2F-278FE2F0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683312"/>
        <c:axId val="588684952"/>
      </c:scatterChart>
      <c:valAx>
        <c:axId val="588683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1-</a:t>
                </a:r>
                <a:r>
                  <a:rPr lang="en-US" baseline="0"/>
                  <a:t>  Specificity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4952"/>
        <c:crosses val="autoZero"/>
        <c:crossBetween val="midCat"/>
      </c:valAx>
      <c:valAx>
        <c:axId val="588684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29259</xdr:colOff>
      <xdr:row>2</xdr:row>
      <xdr:rowOff>138989</xdr:rowOff>
    </xdr:from>
    <xdr:to>
      <xdr:col>24</xdr:col>
      <xdr:colOff>227086</xdr:colOff>
      <xdr:row>19</xdr:row>
      <xdr:rowOff>109891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E12EDA-1582-4D93-A0AE-0D300724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2213" y="504749"/>
          <a:ext cx="5991465" cy="307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316994</xdr:colOff>
      <xdr:row>3</xdr:row>
      <xdr:rowOff>477176</xdr:rowOff>
    </xdr:from>
    <xdr:to>
      <xdr:col>26</xdr:col>
      <xdr:colOff>623294</xdr:colOff>
      <xdr:row>16</xdr:row>
      <xdr:rowOff>117043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EC150F-FAD8-447C-8F9D-E93F2B3F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102599</xdr:colOff>
      <xdr:row>3</xdr:row>
      <xdr:rowOff>351130</xdr:rowOff>
    </xdr:from>
    <xdr:to>
      <xdr:col>37</xdr:col>
      <xdr:colOff>114194</xdr:colOff>
      <xdr:row>17</xdr:row>
      <xdr:rowOff>82906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FE9B63-799E-4A79-B579-DD18F85E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6430" y="907085"/>
          <a:ext cx="6448971" cy="30577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wner/Documents/WILEYCH30/DB_01_Indicators_of_Prostate_Biopsy_Resul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48.25613587963" createdVersion="1" refreshedVersion="6" recordCount="301" upgradeOnRefresh="1" xr:uid="{EE402B77-F9F8-4EA5-8803-7BFCBA0427ED}">
  <cacheSource type="worksheet">
    <worksheetSource ref="A1:H302" sheet="db1" r:id="rId2"/>
  </cacheSource>
  <cacheFields count="8">
    <cacheField name="ptnum" numFmtId="0">
      <sharedItems containsSemiMixedTypes="0" containsString="0" containsNumber="1" containsInteger="1" minValue="1" maxValue="301"/>
    </cacheField>
    <cacheField name="age" numFmtId="0">
      <sharedItems containsSemiMixedTypes="0" containsString="0" containsNumber="1" containsInteger="1" minValue="47" maxValue="91"/>
    </cacheField>
    <cacheField name="dre" numFmtId="0">
      <sharedItems containsSemiMixedTypes="0" containsString="0" containsNumber="1" containsInteger="1" minValue="0" maxValue="1"/>
    </cacheField>
    <cacheField name="tru" numFmtId="0">
      <sharedItems containsSemiMixedTypes="0" containsString="0" containsNumber="1" containsInteger="1" minValue="0" maxValue="1"/>
    </cacheField>
    <cacheField name="psa" numFmtId="164">
      <sharedItems containsSemiMixedTypes="0" containsString="0" containsNumber="1" minValue="0.30000001192092896" maxValue="221" count="124">
        <n v="7.5999999046325684"/>
        <n v="4.0999999046325684"/>
        <n v="5.9000000953674316"/>
        <n v="9"/>
        <n v="6.8000001907348633"/>
        <n v="8"/>
        <n v="7.6999998092651367"/>
        <n v="4.4000000953674316"/>
        <n v="6.0999999046325684"/>
        <n v="7.9000000953674316"/>
        <n v="5.3000001907348633"/>
        <n v="6.5999999046325684"/>
        <n v="4.8000001907348633"/>
        <n v="5.6999998092651367"/>
        <n v="4.5999999046325684"/>
        <n v="5.5999999046325684"/>
        <n v="8.8999996185302734"/>
        <n v="1.2999999523162842"/>
        <n v="8.5"/>
        <n v="4"/>
        <n v="5.8000001907348633"/>
        <n v="9.8999996185302734"/>
        <n v="7"/>
        <n v="6.9000000953674316"/>
        <n v="7.1999998092651367"/>
        <n v="6.3000001907348633"/>
        <n v="9.1000003814697266"/>
        <n v="4.6999998092651367"/>
        <n v="6.6999998092651367"/>
        <n v="8.6000003814697266"/>
        <n v="0.69999998807907104"/>
        <n v="6.4000000953674316"/>
        <n v="2.9000000953674316"/>
        <n v="3.2000000476837158"/>
        <n v="221"/>
        <n v="7.5"/>
        <n v="2.2999999523162842"/>
        <n v="16.799999237060547"/>
        <n v="4.3000001907348633"/>
        <n v="3.4000000953674316"/>
        <n v="2.2000000476837158"/>
        <n v="20"/>
        <n v="7.0999999046325684"/>
        <n v="1.2000000476837158"/>
        <n v="9.6000003814697266"/>
        <n v="4.9000000953674316"/>
        <n v="6.1999998092651367"/>
        <n v="32"/>
        <n v="0.89999997615814209"/>
        <n v="87.5"/>
        <n v="0.80000001192092896"/>
        <n v="85.400001525878906"/>
        <n v="68.099998474121094"/>
        <n v="43.299999237060547"/>
        <n v="16.899999618530273"/>
        <n v="41.799999237060547"/>
        <n v="6"/>
        <n v="1.5"/>
        <n v="13.600000381469727"/>
        <n v="22.700000762939453"/>
        <n v="0.60000002384185791"/>
        <n v="2.0999999046325684"/>
        <n v="12.5"/>
        <n v="6.5"/>
        <n v="5.4000000953674316"/>
        <n v="7.3000001907348633"/>
        <n v="13.899999618530273"/>
        <n v="5.1999998092651367"/>
        <n v="11.199999809265137"/>
        <n v="9.6999998092651367"/>
        <n v="5.0999999046325684"/>
        <n v="8.1999998092651367"/>
        <n v="7.4000000953674316"/>
        <n v="5"/>
        <n v="9.1999998092651367"/>
        <n v="14.800000190734863"/>
        <n v="1"/>
        <n v="1.8999999761581421"/>
        <n v="8.6999998092651367"/>
        <n v="0.5"/>
        <n v="14.100000381469727"/>
        <n v="2"/>
        <n v="1.1000000238418579"/>
        <n v="92.400001525878906"/>
        <n v="1.3999999761581421"/>
        <n v="0.30000001192092896"/>
        <n v="10.600000381469727"/>
        <n v="17.299999237060547"/>
        <n v="2.5999999046325684"/>
        <n v="2.7999999523162842"/>
        <n v="25.200000762939453"/>
        <n v="10.399999618530273"/>
        <n v="1.7000000476837158"/>
        <n v="36.599998474121094"/>
        <n v="11.399999618530273"/>
        <n v="30.700000762939453"/>
        <n v="17.200000762939453"/>
        <n v="3.7000000476837158"/>
        <n v="3.9000000953674316"/>
        <n v="3.2999999523162842"/>
        <n v="0.40000000596046448"/>
        <n v="13.399999618530273"/>
        <n v="11.699999809265137"/>
        <n v="16.600000381469727"/>
        <n v="2.4000000953674316"/>
        <n v="50"/>
        <n v="11.5"/>
        <n v="15.699999809265137"/>
        <n v="30.5"/>
        <n v="1.7999999523162842"/>
        <n v="9.3999996185302734"/>
        <n v="16.399999618530273"/>
        <n v="30.899999618530273"/>
        <n v="15.100000381469727"/>
        <n v="11.800000190734863"/>
        <n v="1.6000000238418579"/>
        <n v="68.300003051757813"/>
        <n v="3.7999999523162842"/>
        <n v="3.0999999046325684"/>
        <n v="11.100000381469727"/>
        <n v="21.100000381469727"/>
        <n v="2.5"/>
        <n v="4.1999998092651367"/>
        <n v="20.200000762939453"/>
      </sharedItems>
      <fieldGroup base="4">
        <rangePr autoStart="0" autoEnd="0" startNum="0" endNum="30" groupInterval="2"/>
        <groupItems count="17">
          <s v="&lt;0"/>
          <s v="0-2"/>
          <s v="2-4"/>
          <s v="4-6"/>
          <s v="6-8"/>
          <s v="8-10"/>
          <s v="10-12"/>
          <s v="12-14"/>
          <s v="14-16"/>
          <s v="16-18"/>
          <s v="18-20"/>
          <s v="20-22"/>
          <s v="22-24"/>
          <s v="24-26"/>
          <s v="26-28"/>
          <s v="28-30"/>
          <s v="&gt;30"/>
        </groupItems>
      </fieldGroup>
    </cacheField>
    <cacheField name="vol" numFmtId="2">
      <sharedItems containsSemiMixedTypes="0" containsString="0" containsNumber="1" minValue="3.2999999523162842" maxValue="114.02999877929688"/>
    </cacheField>
    <cacheField name="psad" numFmtId="2">
      <sharedItems containsSemiMixedTypes="0" containsString="0" containsNumber="1" minValue="1.2000000104308128E-2" maxValue="4.5533337593078613"/>
    </cacheField>
    <cacheField name="biopsy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n v="1"/>
    <n v="75"/>
    <n v="0"/>
    <n v="1"/>
    <x v="0"/>
    <n v="32.259998321533203"/>
    <n v="0.23600000143051147"/>
    <x v="0"/>
  </r>
  <r>
    <n v="2"/>
    <n v="68"/>
    <n v="1"/>
    <n v="0"/>
    <x v="1"/>
    <n v="26.959999084472656"/>
    <n v="0.15199999511241913"/>
    <x v="0"/>
  </r>
  <r>
    <n v="3"/>
    <n v="54"/>
    <n v="0"/>
    <n v="0"/>
    <x v="2"/>
    <n v="16.190000534057617"/>
    <n v="0.36500000953674316"/>
    <x v="1"/>
  </r>
  <r>
    <n v="4"/>
    <n v="62"/>
    <n v="1"/>
    <n v="1"/>
    <x v="3"/>
    <n v="32.959999084472656"/>
    <n v="0.27300000190734863"/>
    <x v="1"/>
  </r>
  <r>
    <n v="5"/>
    <n v="61"/>
    <n v="0"/>
    <n v="0"/>
    <x v="4"/>
    <n v="30.870000839233398"/>
    <n v="0.2199999988079071"/>
    <x v="1"/>
  </r>
  <r>
    <n v="6"/>
    <n v="61"/>
    <n v="0"/>
    <n v="1"/>
    <x v="5"/>
    <n v="73.730003356933594"/>
    <n v="0.1080000028014183"/>
    <x v="0"/>
  </r>
  <r>
    <n v="7"/>
    <n v="62"/>
    <n v="0"/>
    <n v="0"/>
    <x v="6"/>
    <n v="30.5"/>
    <n v="0.25200000405311584"/>
    <x v="0"/>
  </r>
  <r>
    <n v="8"/>
    <n v="61"/>
    <n v="1"/>
    <n v="1"/>
    <x v="7"/>
    <n v="30.540000915527344"/>
    <n v="0.14399999380111694"/>
    <x v="0"/>
  </r>
  <r>
    <n v="9"/>
    <n v="73"/>
    <n v="1"/>
    <n v="1"/>
    <x v="8"/>
    <n v="36.849998474121094"/>
    <n v="0.16599999368190765"/>
    <x v="0"/>
  </r>
  <r>
    <n v="10"/>
    <n v="74"/>
    <n v="1"/>
    <n v="1"/>
    <x v="9"/>
    <n v="16.389999389648438"/>
    <n v="0.48199999332427979"/>
    <x v="0"/>
  </r>
  <r>
    <n v="11"/>
    <n v="62"/>
    <n v="0"/>
    <n v="0"/>
    <x v="10"/>
    <n v="33.200000762939453"/>
    <n v="0.15999999642372131"/>
    <x v="0"/>
  </r>
  <r>
    <n v="12"/>
    <n v="68"/>
    <n v="0"/>
    <n v="0"/>
    <x v="11"/>
    <n v="82.430000305175781"/>
    <n v="7.9999998211860657E-2"/>
    <x v="0"/>
  </r>
  <r>
    <n v="13"/>
    <n v="67"/>
    <n v="1"/>
    <n v="1"/>
    <x v="0"/>
    <n v="38.569999694824219"/>
    <n v="0.19699999690055847"/>
    <x v="1"/>
  </r>
  <r>
    <n v="14"/>
    <n v="63"/>
    <n v="0"/>
    <n v="1"/>
    <x v="12"/>
    <n v="44.880001068115234"/>
    <n v="0.10700000077486038"/>
    <x v="1"/>
  </r>
  <r>
    <n v="15"/>
    <n v="58"/>
    <n v="0"/>
    <n v="0"/>
    <x v="13"/>
    <n v="27.760000228881836"/>
    <n v="0.20499999821186066"/>
    <x v="0"/>
  </r>
  <r>
    <n v="16"/>
    <n v="60"/>
    <n v="1"/>
    <n v="1"/>
    <x v="6"/>
    <n v="14.859999656677246"/>
    <n v="0.51800000667572021"/>
    <x v="1"/>
  </r>
  <r>
    <n v="17"/>
    <n v="72"/>
    <n v="0"/>
    <n v="1"/>
    <x v="14"/>
    <n v="49.130001068115234"/>
    <n v="9.3999996781349182E-2"/>
    <x v="0"/>
  </r>
  <r>
    <n v="18"/>
    <n v="57"/>
    <n v="1"/>
    <n v="0"/>
    <x v="15"/>
    <n v="36.049999237060547"/>
    <n v="0.1550000011920929"/>
    <x v="0"/>
  </r>
  <r>
    <n v="19"/>
    <n v="71"/>
    <n v="0"/>
    <n v="0"/>
    <x v="16"/>
    <n v="31.450000762939453"/>
    <n v="0.28299999237060547"/>
    <x v="1"/>
  </r>
  <r>
    <n v="20"/>
    <n v="68"/>
    <n v="0"/>
    <n v="1"/>
    <x v="17"/>
    <n v="38.529998779296875"/>
    <n v="3.4000001847743988E-2"/>
    <x v="0"/>
  </r>
  <r>
    <n v="21"/>
    <n v="73"/>
    <n v="0"/>
    <n v="0"/>
    <x v="18"/>
    <n v="75.129997253417969"/>
    <n v="0.11299999803304672"/>
    <x v="0"/>
  </r>
  <r>
    <n v="22"/>
    <n v="63"/>
    <n v="0"/>
    <n v="0"/>
    <x v="19"/>
    <n v="70.209999084472656"/>
    <n v="5.7000000029802322E-2"/>
    <x v="0"/>
  </r>
  <r>
    <n v="23"/>
    <n v="83"/>
    <n v="1"/>
    <n v="1"/>
    <x v="20"/>
    <n v="19.450000762939453"/>
    <n v="0.29800000786781311"/>
    <x v="1"/>
  </r>
  <r>
    <n v="24"/>
    <n v="66"/>
    <n v="0"/>
    <n v="0"/>
    <x v="21"/>
    <n v="26.889999389648438"/>
    <n v="0.36800000071525574"/>
    <x v="1"/>
  </r>
  <r>
    <n v="25"/>
    <n v="75"/>
    <n v="1"/>
    <n v="0"/>
    <x v="22"/>
    <n v="32.259998321533203"/>
    <n v="0.21699999272823334"/>
    <x v="1"/>
  </r>
  <r>
    <n v="26"/>
    <n v="63"/>
    <n v="0"/>
    <n v="0"/>
    <x v="23"/>
    <n v="52.419998168945313"/>
    <n v="0.13199999928474426"/>
    <x v="1"/>
  </r>
  <r>
    <n v="27"/>
    <n v="65"/>
    <n v="0"/>
    <n v="0"/>
    <x v="4"/>
    <n v="30.260000228881836"/>
    <n v="0.22499999403953552"/>
    <x v="1"/>
  </r>
  <r>
    <n v="28"/>
    <n v="70"/>
    <n v="0"/>
    <n v="0"/>
    <x v="24"/>
    <n v="18.860000610351563"/>
    <n v="0.38199999928474426"/>
    <x v="0"/>
  </r>
  <r>
    <n v="29"/>
    <n v="75"/>
    <n v="1"/>
    <n v="1"/>
    <x v="0"/>
    <n v="20.579999923706055"/>
    <n v="0.36899998784065247"/>
    <x v="1"/>
  </r>
  <r>
    <n v="30"/>
    <n v="60"/>
    <n v="1"/>
    <n v="0"/>
    <x v="7"/>
    <n v="21.829999923706055"/>
    <n v="0.20200000703334808"/>
    <x v="0"/>
  </r>
  <r>
    <n v="31"/>
    <n v="77"/>
    <n v="1"/>
    <n v="1"/>
    <x v="14"/>
    <n v="25.590000152587891"/>
    <n v="0.18000000715255737"/>
    <x v="1"/>
  </r>
  <r>
    <n v="32"/>
    <n v="64"/>
    <n v="1"/>
    <n v="0"/>
    <x v="25"/>
    <n v="31.030000686645508"/>
    <n v="0.20299999415874481"/>
    <x v="0"/>
  </r>
  <r>
    <n v="33"/>
    <n v="75"/>
    <n v="0"/>
    <n v="0"/>
    <x v="26"/>
    <n v="36.090000152587891"/>
    <n v="0.25200000405311584"/>
    <x v="0"/>
  </r>
  <r>
    <n v="34"/>
    <n v="63"/>
    <n v="1"/>
    <n v="1"/>
    <x v="12"/>
    <n v="12.890000343322754"/>
    <n v="0.37200000882148743"/>
    <x v="1"/>
  </r>
  <r>
    <n v="35"/>
    <n v="67"/>
    <n v="0"/>
    <n v="0"/>
    <x v="27"/>
    <n v="28.299999237060547"/>
    <n v="0.16599999368190765"/>
    <x v="0"/>
  </r>
  <r>
    <n v="36"/>
    <n v="83"/>
    <n v="1"/>
    <n v="0"/>
    <x v="9"/>
    <n v="57.770000457763672"/>
    <n v="0.13699999451637268"/>
    <x v="0"/>
  </r>
  <r>
    <n v="37"/>
    <n v="69"/>
    <n v="1"/>
    <n v="1"/>
    <x v="5"/>
    <n v="41.509998321533203"/>
    <n v="0.19300000369548798"/>
    <x v="1"/>
  </r>
  <r>
    <n v="38"/>
    <n v="73"/>
    <n v="0"/>
    <n v="0"/>
    <x v="28"/>
    <n v="23.559999465942383"/>
    <n v="0.28400000929832458"/>
    <x v="0"/>
  </r>
  <r>
    <n v="39"/>
    <n v="62"/>
    <n v="0"/>
    <n v="0"/>
    <x v="29"/>
    <n v="62.849998474121094"/>
    <n v="0.13699999451637268"/>
    <x v="1"/>
  </r>
  <r>
    <n v="40"/>
    <n v="73"/>
    <n v="0"/>
    <n v="1"/>
    <x v="25"/>
    <n v="29.049999237060547"/>
    <n v="0.21699999272823334"/>
    <x v="1"/>
  </r>
  <r>
    <n v="41"/>
    <n v="59"/>
    <n v="1"/>
    <n v="0"/>
    <x v="30"/>
    <n v="17.370000839233398"/>
    <n v="3.9999999105930328E-2"/>
    <x v="0"/>
  </r>
  <r>
    <n v="42"/>
    <n v="63"/>
    <n v="1"/>
    <n v="0"/>
    <x v="31"/>
    <n v="82.430000305175781"/>
    <n v="7.8000001609325409E-2"/>
    <x v="0"/>
  </r>
  <r>
    <n v="43"/>
    <n v="55"/>
    <n v="1"/>
    <n v="1"/>
    <x v="6"/>
    <n v="52.509998321533203"/>
    <n v="0.14699999988079071"/>
    <x v="0"/>
  </r>
  <r>
    <n v="44"/>
    <n v="85"/>
    <n v="1"/>
    <n v="1"/>
    <x v="0"/>
    <n v="50.840000152587891"/>
    <n v="0.14900000393390656"/>
    <x v="1"/>
  </r>
  <r>
    <n v="45"/>
    <n v="63"/>
    <n v="1"/>
    <n v="1"/>
    <x v="32"/>
    <n v="22.479999542236328"/>
    <n v="0.1289999932050705"/>
    <x v="0"/>
  </r>
  <r>
    <n v="46"/>
    <n v="55"/>
    <n v="1"/>
    <n v="1"/>
    <x v="33"/>
    <n v="26.879999160766602"/>
    <n v="0.11900000274181366"/>
    <x v="0"/>
  </r>
  <r>
    <n v="47"/>
    <n v="65"/>
    <n v="1"/>
    <n v="1"/>
    <x v="34"/>
    <n v="52.840000152587891"/>
    <n v="4.1820001602172852"/>
    <x v="1"/>
  </r>
  <r>
    <n v="48"/>
    <n v="63"/>
    <n v="1"/>
    <n v="1"/>
    <x v="35"/>
    <n v="24.329999923706055"/>
    <n v="0.30799999833106995"/>
    <x v="0"/>
  </r>
  <r>
    <n v="49"/>
    <n v="66"/>
    <n v="1"/>
    <n v="0"/>
    <x v="36"/>
    <n v="31.780000686645508"/>
    <n v="7.1999996900558472E-2"/>
    <x v="0"/>
  </r>
  <r>
    <n v="50"/>
    <n v="77"/>
    <n v="1"/>
    <n v="1"/>
    <x v="37"/>
    <n v="53.990001678466797"/>
    <n v="0.31099998950958252"/>
    <x v="0"/>
  </r>
  <r>
    <n v="51"/>
    <n v="69"/>
    <n v="1"/>
    <n v="1"/>
    <x v="27"/>
    <n v="39.430000305175781"/>
    <n v="0.11900000274181366"/>
    <x v="0"/>
  </r>
  <r>
    <n v="52"/>
    <n v="72"/>
    <n v="1"/>
    <n v="0"/>
    <x v="38"/>
    <n v="27.260000228881836"/>
    <n v="0.15800000727176666"/>
    <x v="0"/>
  </r>
  <r>
    <n v="53"/>
    <n v="56"/>
    <n v="1"/>
    <n v="0"/>
    <x v="39"/>
    <n v="30.860000610351563"/>
    <n v="0.10999999940395355"/>
    <x v="1"/>
  </r>
  <r>
    <n v="54"/>
    <n v="71"/>
    <n v="1"/>
    <n v="0"/>
    <x v="38"/>
    <n v="26.719999313354492"/>
    <n v="0.16099999845027924"/>
    <x v="0"/>
  </r>
  <r>
    <n v="55"/>
    <n v="77"/>
    <n v="1"/>
    <n v="1"/>
    <x v="40"/>
    <n v="34.069999694824219"/>
    <n v="6.4999997615814209E-2"/>
    <x v="0"/>
  </r>
  <r>
    <n v="56"/>
    <n v="65"/>
    <n v="1"/>
    <n v="0"/>
    <x v="14"/>
    <n v="42.340000152587891"/>
    <n v="0.10899999737739563"/>
    <x v="0"/>
  </r>
  <r>
    <n v="57"/>
    <n v="66"/>
    <n v="1"/>
    <n v="0"/>
    <x v="41"/>
    <n v="41.599998474121094"/>
    <n v="0.48100000619888306"/>
    <x v="0"/>
  </r>
  <r>
    <n v="58"/>
    <n v="63"/>
    <n v="0"/>
    <n v="1"/>
    <x v="42"/>
    <n v="114.02999877929688"/>
    <n v="6.1999998986721039E-2"/>
    <x v="0"/>
  </r>
  <r>
    <n v="59"/>
    <n v="81"/>
    <n v="1"/>
    <n v="0"/>
    <x v="16"/>
    <n v="56.279998779296875"/>
    <n v="0.15800000727176666"/>
    <x v="0"/>
  </r>
  <r>
    <n v="60"/>
    <n v="55"/>
    <n v="1"/>
    <n v="1"/>
    <x v="43"/>
    <n v="42.590000152587891"/>
    <n v="2.8000000864267349E-2"/>
    <x v="0"/>
  </r>
  <r>
    <n v="61"/>
    <n v="87"/>
    <n v="1"/>
    <n v="1"/>
    <x v="44"/>
    <n v="62.060001373291016"/>
    <n v="0.1550000011920929"/>
    <x v="0"/>
  </r>
  <r>
    <n v="62"/>
    <n v="68"/>
    <n v="1"/>
    <n v="1"/>
    <x v="45"/>
    <n v="38.150001525878906"/>
    <n v="0.12800000607967377"/>
    <x v="0"/>
  </r>
  <r>
    <n v="63"/>
    <n v="60"/>
    <n v="0"/>
    <n v="0"/>
    <x v="46"/>
    <n v="21.379999160766602"/>
    <n v="0.28999999165534973"/>
    <x v="0"/>
  </r>
  <r>
    <n v="64"/>
    <n v="69"/>
    <n v="1"/>
    <n v="1"/>
    <x v="47"/>
    <n v="38.529998779296875"/>
    <n v="0.83099997043609619"/>
    <x v="1"/>
  </r>
  <r>
    <n v="65"/>
    <n v="71"/>
    <n v="1"/>
    <n v="0"/>
    <x v="27"/>
    <n v="33.090000152587891"/>
    <n v="0.14200000464916229"/>
    <x v="0"/>
  </r>
  <r>
    <n v="66"/>
    <n v="49"/>
    <n v="0"/>
    <n v="0"/>
    <x v="10"/>
    <n v="19.950000762939453"/>
    <n v="0.26600000262260437"/>
    <x v="0"/>
  </r>
  <r>
    <n v="67"/>
    <n v="81"/>
    <n v="1"/>
    <n v="1"/>
    <x v="22"/>
    <n v="68.989997863769531"/>
    <n v="0.10100000351667404"/>
    <x v="1"/>
  </r>
  <r>
    <n v="68"/>
    <n v="58"/>
    <n v="0"/>
    <n v="0"/>
    <x v="20"/>
    <n v="19.459999084472656"/>
    <n v="0.29800000786781311"/>
    <x v="0"/>
  </r>
  <r>
    <n v="69"/>
    <n v="80"/>
    <n v="1"/>
    <n v="1"/>
    <x v="33"/>
    <n v="36.939998626708984"/>
    <n v="8.6999997496604919E-2"/>
    <x v="0"/>
  </r>
  <r>
    <n v="70"/>
    <n v="53"/>
    <n v="0"/>
    <n v="0"/>
    <x v="0"/>
    <n v="24.899999618530273"/>
    <n v="0.30500000715255737"/>
    <x v="1"/>
  </r>
  <r>
    <n v="71"/>
    <n v="67"/>
    <n v="1"/>
    <n v="0"/>
    <x v="48"/>
    <n v="22.409999847412109"/>
    <n v="3.9999999105930328E-2"/>
    <x v="0"/>
  </r>
  <r>
    <n v="72"/>
    <n v="70"/>
    <n v="1"/>
    <n v="0"/>
    <x v="7"/>
    <n v="25.469999313354492"/>
    <n v="0.17299999296665192"/>
    <x v="0"/>
  </r>
  <r>
    <n v="73"/>
    <n v="81"/>
    <n v="1"/>
    <n v="1"/>
    <x v="49"/>
    <n v="40.139999389648438"/>
    <n v="2.1800000667572021"/>
    <x v="1"/>
  </r>
  <r>
    <n v="74"/>
    <n v="71"/>
    <n v="1"/>
    <n v="0"/>
    <x v="50"/>
    <n v="17.719999313354492"/>
    <n v="4.5000001788139343E-2"/>
    <x v="0"/>
  </r>
  <r>
    <n v="75"/>
    <n v="66"/>
    <n v="1"/>
    <n v="1"/>
    <x v="51"/>
    <n v="26.049999237060547"/>
    <n v="3.2790000438690186"/>
    <x v="1"/>
  </r>
  <r>
    <n v="76"/>
    <n v="63"/>
    <n v="1"/>
    <n v="1"/>
    <x v="52"/>
    <n v="31.030000686645508"/>
    <n v="2.1949999332427979"/>
    <x v="1"/>
  </r>
  <r>
    <n v="77"/>
    <n v="76"/>
    <n v="0"/>
    <n v="1"/>
    <x v="4"/>
    <n v="60.930000305175781"/>
    <n v="0.1120000034570694"/>
    <x v="0"/>
  </r>
  <r>
    <n v="78"/>
    <n v="64"/>
    <n v="1"/>
    <n v="1"/>
    <x v="30"/>
    <n v="26.409999847412109"/>
    <n v="2.7000000700354576E-2"/>
    <x v="1"/>
  </r>
  <r>
    <n v="79"/>
    <n v="78"/>
    <n v="0"/>
    <n v="0"/>
    <x v="53"/>
    <n v="39.430000305175781"/>
    <n v="1.0980000495910645"/>
    <x v="0"/>
  </r>
  <r>
    <n v="80"/>
    <n v="73"/>
    <n v="1"/>
    <n v="0"/>
    <x v="54"/>
    <n v="60.779998779296875"/>
    <n v="0.27799999713897705"/>
    <x v="0"/>
  </r>
  <r>
    <n v="81"/>
    <n v="70"/>
    <n v="0"/>
    <n v="0"/>
    <x v="22"/>
    <n v="37.729999542236328"/>
    <n v="0.18600000441074371"/>
    <x v="0"/>
  </r>
  <r>
    <n v="82"/>
    <n v="64"/>
    <n v="1"/>
    <n v="1"/>
    <x v="55"/>
    <n v="23.190000534057617"/>
    <n v="1.8029999732971191"/>
    <x v="1"/>
  </r>
  <r>
    <n v="83"/>
    <n v="58"/>
    <n v="0"/>
    <n v="0"/>
    <x v="56"/>
    <n v="23.340000152587891"/>
    <n v="0.25699999928474426"/>
    <x v="0"/>
  </r>
  <r>
    <n v="84"/>
    <n v="71"/>
    <n v="0"/>
    <n v="0"/>
    <x v="57"/>
    <n v="33.25"/>
    <n v="4.5000001788139343E-2"/>
    <x v="0"/>
  </r>
  <r>
    <n v="85"/>
    <n v="67"/>
    <n v="1"/>
    <n v="1"/>
    <x v="58"/>
    <n v="49.259998321533203"/>
    <n v="0.27599999308586121"/>
    <x v="0"/>
  </r>
  <r>
    <n v="86"/>
    <n v="68"/>
    <n v="1"/>
    <n v="1"/>
    <x v="59"/>
    <n v="23.139999389648438"/>
    <n v="0.98100000619888306"/>
    <x v="1"/>
  </r>
  <r>
    <n v="87"/>
    <n v="74"/>
    <n v="0"/>
    <n v="0"/>
    <x v="60"/>
    <n v="17.309999465942383"/>
    <n v="3.5000000149011612E-2"/>
    <x v="0"/>
  </r>
  <r>
    <n v="88"/>
    <n v="61"/>
    <n v="1"/>
    <n v="1"/>
    <x v="15"/>
    <n v="52.799999237060547"/>
    <n v="0.10599999874830246"/>
    <x v="1"/>
  </r>
  <r>
    <n v="89"/>
    <n v="71"/>
    <n v="1"/>
    <n v="1"/>
    <x v="31"/>
    <n v="42.919998168945313"/>
    <n v="0.14900000393390656"/>
    <x v="0"/>
  </r>
  <r>
    <n v="90"/>
    <n v="60"/>
    <n v="0"/>
    <n v="0"/>
    <x v="27"/>
    <n v="16.030000686645508"/>
    <n v="0.29300001263618469"/>
    <x v="0"/>
  </r>
  <r>
    <n v="91"/>
    <n v="62"/>
    <n v="1"/>
    <n v="1"/>
    <x v="46"/>
    <n v="36.310001373291016"/>
    <n v="0.17100000381469727"/>
    <x v="1"/>
  </r>
  <r>
    <n v="92"/>
    <n v="55"/>
    <n v="1"/>
    <n v="1"/>
    <x v="61"/>
    <n v="60.779998779296875"/>
    <n v="3.5000000149011612E-2"/>
    <x v="0"/>
  </r>
  <r>
    <n v="93"/>
    <n v="71"/>
    <n v="1"/>
    <n v="0"/>
    <x v="21"/>
    <n v="38.389999389648438"/>
    <n v="0.25799998641014099"/>
    <x v="0"/>
  </r>
  <r>
    <n v="94"/>
    <n v="71"/>
    <n v="0"/>
    <n v="0"/>
    <x v="62"/>
    <n v="98.089996337890625"/>
    <n v="0.12700000405311584"/>
    <x v="0"/>
  </r>
  <r>
    <n v="95"/>
    <n v="49"/>
    <n v="1"/>
    <n v="0"/>
    <x v="17"/>
    <n v="26.409999847412109"/>
    <n v="4.8999998718500137E-2"/>
    <x v="0"/>
  </r>
  <r>
    <n v="96"/>
    <n v="82"/>
    <n v="1"/>
    <n v="1"/>
    <x v="5"/>
    <n v="32.240001678466797"/>
    <n v="0.24799999594688416"/>
    <x v="0"/>
  </r>
  <r>
    <n v="97"/>
    <n v="70"/>
    <n v="0"/>
    <n v="1"/>
    <x v="63"/>
    <n v="32.259998321533203"/>
    <n v="0.20200000703334808"/>
    <x v="1"/>
  </r>
  <r>
    <n v="98"/>
    <n v="55"/>
    <n v="1"/>
    <n v="1"/>
    <x v="64"/>
    <n v="30.639999389648438"/>
    <n v="0.17599999904632568"/>
    <x v="0"/>
  </r>
  <r>
    <n v="99"/>
    <n v="71"/>
    <n v="1"/>
    <n v="0"/>
    <x v="65"/>
    <n v="22.170000076293945"/>
    <n v="0.32899999618530273"/>
    <x v="1"/>
  </r>
  <r>
    <n v="100"/>
    <n v="80"/>
    <n v="1"/>
    <n v="1"/>
    <x v="7"/>
    <n v="53.919998168945313"/>
    <n v="8.2000002264976501E-2"/>
    <x v="0"/>
  </r>
  <r>
    <n v="101"/>
    <n v="76"/>
    <n v="0"/>
    <n v="1"/>
    <x v="66"/>
    <n v="29.579999923706055"/>
    <n v="0.4699999988079071"/>
    <x v="0"/>
  </r>
  <r>
    <n v="102"/>
    <n v="77"/>
    <n v="1"/>
    <n v="0"/>
    <x v="8"/>
    <n v="33.450000762939453"/>
    <n v="0.18199999630451202"/>
    <x v="0"/>
  </r>
  <r>
    <n v="103"/>
    <n v="79"/>
    <n v="1"/>
    <n v="1"/>
    <x v="67"/>
    <n v="12.890000343322754"/>
    <n v="0.40299999713897705"/>
    <x v="0"/>
  </r>
  <r>
    <n v="104"/>
    <n v="65"/>
    <n v="0"/>
    <n v="0"/>
    <x v="11"/>
    <n v="36.970001220703125"/>
    <n v="0.17900000512599945"/>
    <x v="0"/>
  </r>
  <r>
    <n v="105"/>
    <n v="71"/>
    <n v="1"/>
    <n v="0"/>
    <x v="38"/>
    <n v="25.120000839233398"/>
    <n v="0.17100000381469727"/>
    <x v="0"/>
  </r>
  <r>
    <n v="106"/>
    <n v="72"/>
    <n v="1"/>
    <n v="0"/>
    <x v="45"/>
    <n v="37.810001373291016"/>
    <n v="0.12999999523162842"/>
    <x v="0"/>
  </r>
  <r>
    <n v="107"/>
    <n v="64"/>
    <n v="1"/>
    <n v="1"/>
    <x v="3"/>
    <n v="35.590000152587891"/>
    <n v="0.25299999117851257"/>
    <x v="0"/>
  </r>
  <r>
    <n v="108"/>
    <n v="66"/>
    <n v="0"/>
    <n v="0"/>
    <x v="10"/>
    <n v="62.25"/>
    <n v="8.5000000894069672E-2"/>
    <x v="0"/>
  </r>
  <r>
    <n v="109"/>
    <n v="65"/>
    <n v="1"/>
    <n v="1"/>
    <x v="25"/>
    <n v="24.190000534057617"/>
    <n v="0.25999999046325684"/>
    <x v="1"/>
  </r>
  <r>
    <n v="110"/>
    <n v="68"/>
    <n v="1"/>
    <n v="1"/>
    <x v="28"/>
    <n v="7.1700000762939453"/>
    <n v="0.93500000238418579"/>
    <x v="1"/>
  </r>
  <r>
    <n v="111"/>
    <n v="71"/>
    <n v="1"/>
    <n v="1"/>
    <x v="31"/>
    <n v="29.930000305175781"/>
    <n v="0.21400000154972076"/>
    <x v="1"/>
  </r>
  <r>
    <n v="112"/>
    <n v="65"/>
    <n v="1"/>
    <n v="1"/>
    <x v="38"/>
    <n v="19.620000839233398"/>
    <n v="0.21899999678134918"/>
    <x v="0"/>
  </r>
  <r>
    <n v="113"/>
    <n v="77"/>
    <n v="1"/>
    <n v="1"/>
    <x v="68"/>
    <n v="35.279998779296875"/>
    <n v="0.31700000166893005"/>
    <x v="1"/>
  </r>
  <r>
    <n v="114"/>
    <n v="62"/>
    <n v="1"/>
    <n v="0"/>
    <x v="14"/>
    <n v="70.040000915527344"/>
    <n v="6.5999999642372131E-2"/>
    <x v="0"/>
  </r>
  <r>
    <n v="115"/>
    <n v="65"/>
    <n v="0"/>
    <n v="1"/>
    <x v="42"/>
    <n v="24.520000457763672"/>
    <n v="0.28999999165534973"/>
    <x v="1"/>
  </r>
  <r>
    <n v="116"/>
    <n v="53"/>
    <n v="0"/>
    <n v="0"/>
    <x v="63"/>
    <n v="40.049999237060547"/>
    <n v="0.16200000047683716"/>
    <x v="0"/>
  </r>
  <r>
    <n v="117"/>
    <n v="64"/>
    <n v="0"/>
    <n v="0"/>
    <x v="13"/>
    <n v="36.619998931884766"/>
    <n v="0.15600000321865082"/>
    <x v="0"/>
  </r>
  <r>
    <n v="118"/>
    <n v="72"/>
    <n v="1"/>
    <n v="1"/>
    <x v="4"/>
    <n v="46.189998626708984"/>
    <n v="0.15000000596046448"/>
    <x v="1"/>
  </r>
  <r>
    <n v="119"/>
    <n v="65"/>
    <n v="0"/>
    <n v="1"/>
    <x v="65"/>
    <n v="23.5"/>
    <n v="0.31099998950958252"/>
    <x v="1"/>
  </r>
  <r>
    <n v="120"/>
    <n v="53"/>
    <n v="0"/>
    <n v="0"/>
    <x v="14"/>
    <n v="44.029998779296875"/>
    <n v="0.10400000214576721"/>
    <x v="1"/>
  </r>
  <r>
    <n v="121"/>
    <n v="54"/>
    <n v="0"/>
    <n v="1"/>
    <x v="23"/>
    <n v="51.069999694824219"/>
    <n v="0.13500000536441803"/>
    <x v="0"/>
  </r>
  <r>
    <n v="122"/>
    <n v="72"/>
    <n v="1"/>
    <n v="1"/>
    <x v="4"/>
    <n v="36.150001525878906"/>
    <n v="0.18799999356269836"/>
    <x v="1"/>
  </r>
  <r>
    <n v="123"/>
    <n v="65"/>
    <n v="0"/>
    <n v="1"/>
    <x v="65"/>
    <n v="22.559999465942383"/>
    <n v="0.32400000095367432"/>
    <x v="1"/>
  </r>
  <r>
    <n v="124"/>
    <n v="55"/>
    <n v="0"/>
    <n v="1"/>
    <x v="23"/>
    <n v="50.779998779296875"/>
    <n v="0.13600000739097595"/>
    <x v="0"/>
  </r>
  <r>
    <n v="125"/>
    <n v="64"/>
    <n v="1"/>
    <n v="1"/>
    <x v="69"/>
    <n v="26.340000152587891"/>
    <n v="0.36800000071525574"/>
    <x v="0"/>
  </r>
  <r>
    <n v="126"/>
    <n v="54"/>
    <n v="1"/>
    <n v="0"/>
    <x v="11"/>
    <n v="18.420000076293945"/>
    <n v="0.3580000102519989"/>
    <x v="1"/>
  </r>
  <r>
    <n v="127"/>
    <n v="64"/>
    <n v="1"/>
    <n v="1"/>
    <x v="69"/>
    <n v="26.340000152587891"/>
    <n v="0.36800000071525574"/>
    <x v="0"/>
  </r>
  <r>
    <n v="128"/>
    <n v="54"/>
    <n v="1"/>
    <n v="0"/>
    <x v="11"/>
    <n v="13.829999923706055"/>
    <n v="0.47699999809265137"/>
    <x v="1"/>
  </r>
  <r>
    <n v="129"/>
    <n v="60"/>
    <n v="1"/>
    <n v="1"/>
    <x v="70"/>
    <n v="20.940000534057617"/>
    <n v="0.24400000274181366"/>
    <x v="1"/>
  </r>
  <r>
    <n v="130"/>
    <n v="64"/>
    <n v="1"/>
    <n v="0"/>
    <x v="20"/>
    <n v="35.880001068115234"/>
    <n v="0.16200000047683716"/>
    <x v="0"/>
  </r>
  <r>
    <n v="131"/>
    <n v="67"/>
    <n v="1"/>
    <n v="0"/>
    <x v="0"/>
    <n v="51.610000610351563"/>
    <n v="0.14699999988079071"/>
    <x v="1"/>
  </r>
  <r>
    <n v="132"/>
    <n v="62"/>
    <n v="0"/>
    <n v="1"/>
    <x v="10"/>
    <n v="43.220001220703125"/>
    <n v="0.12300000339746475"/>
    <x v="0"/>
  </r>
  <r>
    <n v="133"/>
    <n v="64"/>
    <n v="0"/>
    <n v="0"/>
    <x v="14"/>
    <n v="59.759998321533203"/>
    <n v="7.6999999582767487E-2"/>
    <x v="0"/>
  </r>
  <r>
    <n v="134"/>
    <n v="63"/>
    <n v="0"/>
    <n v="0"/>
    <x v="9"/>
    <n v="26.459999084472656"/>
    <n v="0.29899999499320984"/>
    <x v="1"/>
  </r>
  <r>
    <n v="135"/>
    <n v="69"/>
    <n v="1"/>
    <n v="0"/>
    <x v="12"/>
    <n v="57.349998474121094"/>
    <n v="8.3999998867511749E-2"/>
    <x v="0"/>
  </r>
  <r>
    <n v="136"/>
    <n v="57"/>
    <n v="0"/>
    <n v="1"/>
    <x v="71"/>
    <n v="30.520000457763672"/>
    <n v="0.26899999380111694"/>
    <x v="1"/>
  </r>
  <r>
    <n v="137"/>
    <n v="61"/>
    <n v="0"/>
    <n v="1"/>
    <x v="45"/>
    <n v="30.350000381469727"/>
    <n v="0.16099999845027924"/>
    <x v="0"/>
  </r>
  <r>
    <n v="138"/>
    <n v="68"/>
    <n v="0"/>
    <n v="0"/>
    <x v="63"/>
    <n v="94.319999694824219"/>
    <n v="6.8999998271465302E-2"/>
    <x v="0"/>
  </r>
  <r>
    <n v="139"/>
    <n v="78"/>
    <n v="1"/>
    <n v="0"/>
    <x v="1"/>
    <n v="42.439998626708984"/>
    <n v="9.7000002861022949E-2"/>
    <x v="1"/>
  </r>
  <r>
    <n v="140"/>
    <n v="75"/>
    <n v="0"/>
    <n v="0"/>
    <x v="13"/>
    <n v="31.829999923706055"/>
    <n v="0.17900000512599945"/>
    <x v="0"/>
  </r>
  <r>
    <n v="141"/>
    <n v="64"/>
    <n v="0"/>
    <n v="1"/>
    <x v="72"/>
    <n v="26.360000610351563"/>
    <n v="0.28099998831748962"/>
    <x v="0"/>
  </r>
  <r>
    <n v="142"/>
    <n v="63"/>
    <n v="0"/>
    <n v="1"/>
    <x v="1"/>
    <n v="30.5"/>
    <n v="0.13400000333786011"/>
    <x v="0"/>
  </r>
  <r>
    <n v="143"/>
    <n v="59"/>
    <n v="0"/>
    <n v="1"/>
    <x v="21"/>
    <n v="22.709999084472656"/>
    <n v="0.43599998950958252"/>
    <x v="0"/>
  </r>
  <r>
    <n v="144"/>
    <n v="62"/>
    <n v="0"/>
    <n v="0"/>
    <x v="0"/>
    <n v="73.519996643066406"/>
    <n v="0.10300000011920929"/>
    <x v="0"/>
  </r>
  <r>
    <n v="145"/>
    <n v="55"/>
    <n v="0"/>
    <n v="0"/>
    <x v="73"/>
    <n v="39.279998779296875"/>
    <n v="0.12700000405311584"/>
    <x v="0"/>
  </r>
  <r>
    <n v="146"/>
    <n v="66"/>
    <n v="0"/>
    <n v="1"/>
    <x v="2"/>
    <n v="33.790000915527344"/>
    <n v="0.17499999701976776"/>
    <x v="0"/>
  </r>
  <r>
    <n v="147"/>
    <n v="56"/>
    <n v="1"/>
    <n v="1"/>
    <x v="65"/>
    <n v="27.489999771118164"/>
    <n v="0.26600000262260437"/>
    <x v="1"/>
  </r>
  <r>
    <n v="148"/>
    <n v="60"/>
    <n v="0"/>
    <n v="1"/>
    <x v="7"/>
    <n v="29.709999084472656"/>
    <n v="0.14800000190734863"/>
    <x v="0"/>
  </r>
  <r>
    <n v="149"/>
    <n v="52"/>
    <n v="1"/>
    <n v="1"/>
    <x v="10"/>
    <n v="23.840000152587891"/>
    <n v="0.22200000286102295"/>
    <x v="1"/>
  </r>
  <r>
    <n v="150"/>
    <n v="60"/>
    <n v="0"/>
    <n v="1"/>
    <x v="9"/>
    <n v="77.260002136230469"/>
    <n v="0.10199999809265137"/>
    <x v="0"/>
  </r>
  <r>
    <n v="151"/>
    <n v="66"/>
    <n v="0"/>
    <n v="0"/>
    <x v="4"/>
    <n v="68.089996337890625"/>
    <n v="0.10000000149011612"/>
    <x v="0"/>
  </r>
  <r>
    <n v="152"/>
    <n v="70"/>
    <n v="0"/>
    <n v="0"/>
    <x v="70"/>
    <n v="52.840000152587891"/>
    <n v="9.7000002861022949E-2"/>
    <x v="0"/>
  </r>
  <r>
    <n v="153"/>
    <n v="73"/>
    <n v="0"/>
    <n v="0"/>
    <x v="8"/>
    <n v="20.840000152587891"/>
    <n v="0.29300001263618469"/>
    <x v="1"/>
  </r>
  <r>
    <n v="154"/>
    <n v="59"/>
    <n v="0"/>
    <n v="1"/>
    <x v="18"/>
    <n v="87.330001831054688"/>
    <n v="9.7000002861022949E-2"/>
    <x v="0"/>
  </r>
  <r>
    <n v="155"/>
    <n v="74"/>
    <n v="0"/>
    <n v="1"/>
    <x v="72"/>
    <n v="31.620000839233398"/>
    <n v="0.23399999737739563"/>
    <x v="0"/>
  </r>
  <r>
    <n v="156"/>
    <n v="64"/>
    <n v="1"/>
    <n v="1"/>
    <x v="11"/>
    <n v="20.680000305175781"/>
    <n v="0.3190000057220459"/>
    <x v="1"/>
  </r>
  <r>
    <n v="157"/>
    <n v="74"/>
    <n v="0"/>
    <n v="0"/>
    <x v="65"/>
    <n v="39.479999542236328"/>
    <n v="0.18500000238418579"/>
    <x v="0"/>
  </r>
  <r>
    <n v="158"/>
    <n v="57"/>
    <n v="1"/>
    <n v="1"/>
    <x v="45"/>
    <n v="38.619998931884766"/>
    <n v="0.12700000405311584"/>
    <x v="0"/>
  </r>
  <r>
    <n v="159"/>
    <n v="70"/>
    <n v="0"/>
    <n v="1"/>
    <x v="12"/>
    <n v="67.489997863769531"/>
    <n v="7.1000002324581146E-2"/>
    <x v="0"/>
  </r>
  <r>
    <n v="160"/>
    <n v="58"/>
    <n v="0"/>
    <n v="0"/>
    <x v="6"/>
    <n v="74.44000244140625"/>
    <n v="0.10300000011920929"/>
    <x v="0"/>
  </r>
  <r>
    <n v="161"/>
    <n v="69"/>
    <n v="0"/>
    <n v="1"/>
    <x v="73"/>
    <n v="40.049999237060547"/>
    <n v="0.125"/>
    <x v="0"/>
  </r>
  <r>
    <n v="162"/>
    <n v="47"/>
    <n v="1"/>
    <n v="1"/>
    <x v="71"/>
    <n v="32.490001678466797"/>
    <n v="0.25200000405311584"/>
    <x v="0"/>
  </r>
  <r>
    <n v="163"/>
    <n v="55"/>
    <n v="1"/>
    <n v="1"/>
    <x v="12"/>
    <n v="24.799999237060547"/>
    <n v="0.1940000057220459"/>
    <x v="0"/>
  </r>
  <r>
    <n v="164"/>
    <n v="56"/>
    <n v="0"/>
    <n v="0"/>
    <x v="45"/>
    <n v="29.969999313354492"/>
    <n v="0.16300000250339508"/>
    <x v="0"/>
  </r>
  <r>
    <n v="165"/>
    <n v="76"/>
    <n v="0"/>
    <n v="0"/>
    <x v="63"/>
    <n v="88.169998168945313"/>
    <n v="7.4000000953674316E-2"/>
    <x v="0"/>
  </r>
  <r>
    <n v="166"/>
    <n v="59"/>
    <n v="0"/>
    <n v="0"/>
    <x v="20"/>
    <n v="39.540000915527344"/>
    <n v="0.14699999988079071"/>
    <x v="0"/>
  </r>
  <r>
    <n v="167"/>
    <n v="70"/>
    <n v="0"/>
    <n v="0"/>
    <x v="74"/>
    <n v="40.220001220703125"/>
    <n v="0.22900000214576721"/>
    <x v="1"/>
  </r>
  <r>
    <n v="168"/>
    <n v="64"/>
    <n v="0"/>
    <n v="0"/>
    <x v="21"/>
    <n v="60.130001068115234"/>
    <n v="0.16500000655651093"/>
    <x v="1"/>
  </r>
  <r>
    <n v="169"/>
    <n v="69"/>
    <n v="0"/>
    <n v="0"/>
    <x v="75"/>
    <n v="51.759998321533203"/>
    <n v="0.28600001335144043"/>
    <x v="1"/>
  </r>
  <r>
    <n v="170"/>
    <n v="73"/>
    <n v="1"/>
    <n v="1"/>
    <x v="38"/>
    <n v="80.959999084472656"/>
    <n v="5.299999937415123E-2"/>
    <x v="0"/>
  </r>
  <r>
    <n v="171"/>
    <n v="65"/>
    <n v="1"/>
    <n v="1"/>
    <x v="60"/>
    <n v="16.430000305175781"/>
    <n v="3.7000000476837158E-2"/>
    <x v="0"/>
  </r>
  <r>
    <n v="172"/>
    <n v="65"/>
    <n v="1"/>
    <n v="1"/>
    <x v="76"/>
    <n v="20.299999237060547"/>
    <n v="4.8999998718500137E-2"/>
    <x v="0"/>
  </r>
  <r>
    <n v="173"/>
    <n v="74"/>
    <n v="0"/>
    <n v="1"/>
    <x v="61"/>
    <n v="48.880001068115234"/>
    <n v="4.3000001460313797E-2"/>
    <x v="0"/>
  </r>
  <r>
    <n v="174"/>
    <n v="63"/>
    <n v="0"/>
    <n v="1"/>
    <x v="77"/>
    <n v="25.690000534057617"/>
    <n v="7.4000000953674316E-2"/>
    <x v="0"/>
  </r>
  <r>
    <n v="175"/>
    <n v="68"/>
    <n v="0"/>
    <n v="0"/>
    <x v="6"/>
    <n v="48.259998321533203"/>
    <n v="0.15999999642372131"/>
    <x v="0"/>
  </r>
  <r>
    <n v="176"/>
    <n v="69"/>
    <n v="1"/>
    <n v="0"/>
    <x v="73"/>
    <n v="28.420000076293945"/>
    <n v="0.17599999904632568"/>
    <x v="0"/>
  </r>
  <r>
    <n v="177"/>
    <n v="62"/>
    <n v="0"/>
    <n v="0"/>
    <x v="22"/>
    <n v="22"/>
    <n v="0.31799998879432678"/>
    <x v="0"/>
  </r>
  <r>
    <n v="178"/>
    <n v="75"/>
    <n v="0"/>
    <n v="0"/>
    <x v="26"/>
    <n v="32.330001831054688"/>
    <n v="0.28099998831748962"/>
    <x v="0"/>
  </r>
  <r>
    <n v="179"/>
    <n v="75"/>
    <n v="0"/>
    <n v="0"/>
    <x v="10"/>
    <n v="75.220001220703125"/>
    <n v="7.0000000298023224E-2"/>
    <x v="0"/>
  </r>
  <r>
    <n v="180"/>
    <n v="71"/>
    <n v="1"/>
    <n v="1"/>
    <x v="78"/>
    <n v="79.150001525878906"/>
    <n v="0.10999999940395355"/>
    <x v="0"/>
  </r>
  <r>
    <n v="181"/>
    <n v="74"/>
    <n v="1"/>
    <n v="1"/>
    <x v="5"/>
    <n v="39.979999542236328"/>
    <n v="0.20000000298023224"/>
    <x v="1"/>
  </r>
  <r>
    <n v="182"/>
    <n v="78"/>
    <n v="1"/>
    <n v="0"/>
    <x v="57"/>
    <n v="38"/>
    <n v="3.9473682641983032E-2"/>
    <x v="0"/>
  </r>
  <r>
    <n v="183"/>
    <n v="57"/>
    <n v="1"/>
    <n v="0"/>
    <x v="79"/>
    <n v="8"/>
    <n v="6.25E-2"/>
    <x v="1"/>
  </r>
  <r>
    <n v="184"/>
    <n v="75"/>
    <n v="0"/>
    <n v="1"/>
    <x v="66"/>
    <n v="36.400001525878906"/>
    <n v="0.38186809420585632"/>
    <x v="0"/>
  </r>
  <r>
    <n v="185"/>
    <n v="56"/>
    <n v="1"/>
    <n v="1"/>
    <x v="80"/>
    <n v="67"/>
    <n v="0.2104477733373642"/>
    <x v="0"/>
  </r>
  <r>
    <n v="186"/>
    <n v="64"/>
    <n v="0"/>
    <n v="0"/>
    <x v="81"/>
    <n v="68"/>
    <n v="2.9411764815449715E-2"/>
    <x v="0"/>
  </r>
  <r>
    <n v="187"/>
    <n v="55"/>
    <n v="0"/>
    <n v="0"/>
    <x v="82"/>
    <n v="25"/>
    <n v="4.3999999761581421E-2"/>
    <x v="0"/>
  </r>
  <r>
    <n v="188"/>
    <n v="62"/>
    <n v="1"/>
    <n v="1"/>
    <x v="83"/>
    <n v="34"/>
    <n v="2.7176470756530762"/>
    <x v="1"/>
  </r>
  <r>
    <n v="189"/>
    <n v="50"/>
    <n v="1"/>
    <n v="0"/>
    <x v="84"/>
    <n v="13"/>
    <n v="0.10769230872392654"/>
    <x v="0"/>
  </r>
  <r>
    <n v="190"/>
    <n v="58"/>
    <n v="0"/>
    <n v="0"/>
    <x v="84"/>
    <n v="24.799999237060547"/>
    <n v="5.6451614946126938E-2"/>
    <x v="0"/>
  </r>
  <r>
    <n v="191"/>
    <n v="62"/>
    <n v="1"/>
    <n v="1"/>
    <x v="85"/>
    <n v="25"/>
    <n v="1.2000000104308128E-2"/>
    <x v="0"/>
  </r>
  <r>
    <n v="192"/>
    <n v="55"/>
    <n v="0"/>
    <n v="0"/>
    <x v="21"/>
    <n v="55"/>
    <n v="0.17999999225139618"/>
    <x v="0"/>
  </r>
  <r>
    <n v="193"/>
    <n v="53"/>
    <n v="1"/>
    <n v="0"/>
    <x v="27"/>
    <n v="17.600000381469727"/>
    <n v="0.26704543828964233"/>
    <x v="0"/>
  </r>
  <r>
    <n v="194"/>
    <n v="77"/>
    <n v="1"/>
    <n v="1"/>
    <x v="86"/>
    <n v="67.199996948242188"/>
    <n v="0.1577381044626236"/>
    <x v="0"/>
  </r>
  <r>
    <n v="195"/>
    <n v="74"/>
    <n v="1"/>
    <n v="1"/>
    <x v="30"/>
    <n v="15.300000190734863"/>
    <n v="4.5751631259918213E-2"/>
    <x v="0"/>
  </r>
  <r>
    <n v="196"/>
    <n v="62"/>
    <n v="1"/>
    <n v="1"/>
    <x v="87"/>
    <n v="22"/>
    <n v="0.78636360168457031"/>
    <x v="1"/>
  </r>
  <r>
    <n v="197"/>
    <n v="73"/>
    <n v="1"/>
    <n v="0"/>
    <x v="45"/>
    <n v="40.799999237060547"/>
    <n v="0.1200980469584465"/>
    <x v="0"/>
  </r>
  <r>
    <n v="198"/>
    <n v="52"/>
    <n v="1"/>
    <n v="0"/>
    <x v="88"/>
    <n v="26"/>
    <n v="9.9999994039535522E-2"/>
    <x v="0"/>
  </r>
  <r>
    <n v="199"/>
    <n v="68"/>
    <n v="1"/>
    <n v="0"/>
    <x v="89"/>
    <n v="41.5"/>
    <n v="6.7469879984855652E-2"/>
    <x v="0"/>
  </r>
  <r>
    <n v="200"/>
    <n v="77"/>
    <n v="1"/>
    <n v="1"/>
    <x v="90"/>
    <n v="32.400001525878906"/>
    <n v="0.77777779102325439"/>
    <x v="1"/>
  </r>
  <r>
    <n v="201"/>
    <n v="77"/>
    <n v="1"/>
    <n v="1"/>
    <x v="91"/>
    <n v="17"/>
    <n v="0.61176466941833496"/>
    <x v="0"/>
  </r>
  <r>
    <n v="202"/>
    <n v="61"/>
    <n v="1"/>
    <n v="1"/>
    <x v="92"/>
    <n v="35"/>
    <n v="4.8571430146694183E-2"/>
    <x v="0"/>
  </r>
  <r>
    <n v="203"/>
    <n v="68"/>
    <n v="0"/>
    <n v="0"/>
    <x v="63"/>
    <n v="37.599998474121094"/>
    <n v="0.17287234961986542"/>
    <x v="1"/>
  </r>
  <r>
    <n v="204"/>
    <n v="82"/>
    <n v="1"/>
    <n v="1"/>
    <x v="93"/>
    <n v="23.200000762939453"/>
    <n v="1.5775860548019409"/>
    <x v="1"/>
  </r>
  <r>
    <n v="205"/>
    <n v="70"/>
    <n v="1"/>
    <n v="1"/>
    <x v="79"/>
    <n v="25.600000381469727"/>
    <n v="1.953125E-2"/>
    <x v="1"/>
  </r>
  <r>
    <n v="206"/>
    <n v="60"/>
    <n v="0"/>
    <n v="0"/>
    <x v="38"/>
    <n v="20.799999237060547"/>
    <n v="0.20673078298568726"/>
    <x v="1"/>
  </r>
  <r>
    <n v="207"/>
    <n v="72"/>
    <n v="1"/>
    <n v="0"/>
    <x v="79"/>
    <n v="21.5"/>
    <n v="2.3255813866853714E-2"/>
    <x v="0"/>
  </r>
  <r>
    <n v="208"/>
    <n v="68"/>
    <n v="1"/>
    <n v="1"/>
    <x v="59"/>
    <n v="32.799999237060547"/>
    <n v="0.69207322597503662"/>
    <x v="1"/>
  </r>
  <r>
    <n v="209"/>
    <n v="62"/>
    <n v="0"/>
    <n v="1"/>
    <x v="94"/>
    <n v="54.900001525878906"/>
    <n v="0.20765025913715363"/>
    <x v="0"/>
  </r>
  <r>
    <n v="210"/>
    <n v="60"/>
    <n v="1"/>
    <n v="0"/>
    <x v="95"/>
    <n v="34.200000762939453"/>
    <n v="0.89766079187393188"/>
    <x v="1"/>
  </r>
  <r>
    <n v="211"/>
    <n v="74"/>
    <n v="1"/>
    <n v="0"/>
    <x v="16"/>
    <n v="29.299999237060547"/>
    <n v="0.30375427007675171"/>
    <x v="1"/>
  </r>
  <r>
    <n v="212"/>
    <n v="61"/>
    <n v="0"/>
    <n v="1"/>
    <x v="96"/>
    <n v="32.200000762939453"/>
    <n v="0.53416150808334351"/>
    <x v="0"/>
  </r>
  <r>
    <n v="213"/>
    <n v="76"/>
    <n v="1"/>
    <n v="0"/>
    <x v="40"/>
    <n v="25.700000762939453"/>
    <n v="8.5603110492229462E-2"/>
    <x v="0"/>
  </r>
  <r>
    <n v="214"/>
    <n v="83"/>
    <n v="1"/>
    <n v="1"/>
    <x v="97"/>
    <n v="33.299999237060547"/>
    <n v="0.1111111119389534"/>
    <x v="0"/>
  </r>
  <r>
    <n v="215"/>
    <n v="68"/>
    <n v="1"/>
    <n v="0"/>
    <x v="5"/>
    <n v="26.5"/>
    <n v="0.30188679695129395"/>
    <x v="0"/>
  </r>
  <r>
    <n v="216"/>
    <n v="67"/>
    <n v="1"/>
    <n v="0"/>
    <x v="84"/>
    <n v="16.399999618530273"/>
    <n v="8.5365854203701019E-2"/>
    <x v="0"/>
  </r>
  <r>
    <n v="217"/>
    <n v="63"/>
    <n v="1"/>
    <n v="0"/>
    <x v="98"/>
    <n v="51"/>
    <n v="7.6470591127872467E-2"/>
    <x v="1"/>
  </r>
  <r>
    <n v="218"/>
    <n v="60"/>
    <n v="1"/>
    <n v="0"/>
    <x v="99"/>
    <n v="41.299999237060547"/>
    <n v="7.9903148114681244E-2"/>
    <x v="0"/>
  </r>
  <r>
    <n v="219"/>
    <n v="85"/>
    <n v="0"/>
    <n v="1"/>
    <x v="14"/>
    <n v="40"/>
    <n v="0.11499999463558197"/>
    <x v="0"/>
  </r>
  <r>
    <n v="220"/>
    <n v="54"/>
    <n v="1"/>
    <n v="0"/>
    <x v="100"/>
    <n v="23.700000762939453"/>
    <n v="1.6877636313438416E-2"/>
    <x v="0"/>
  </r>
  <r>
    <n v="221"/>
    <n v="62"/>
    <n v="1"/>
    <n v="1"/>
    <x v="101"/>
    <n v="26.700000762939453"/>
    <n v="0.50187265872955322"/>
    <x v="1"/>
  </r>
  <r>
    <n v="222"/>
    <n v="52"/>
    <n v="1"/>
    <n v="0"/>
    <x v="17"/>
    <n v="18"/>
    <n v="7.2222217917442322E-2"/>
    <x v="0"/>
  </r>
  <r>
    <n v="223"/>
    <n v="72"/>
    <n v="1"/>
    <n v="0"/>
    <x v="102"/>
    <n v="53"/>
    <n v="0.2207547128200531"/>
    <x v="0"/>
  </r>
  <r>
    <n v="224"/>
    <n v="72"/>
    <n v="1"/>
    <n v="1"/>
    <x v="103"/>
    <n v="58"/>
    <n v="0.28620690107345581"/>
    <x v="1"/>
  </r>
  <r>
    <n v="225"/>
    <n v="78"/>
    <n v="1"/>
    <n v="1"/>
    <x v="85"/>
    <n v="24"/>
    <n v="1.2500000186264515E-2"/>
    <x v="0"/>
  </r>
  <r>
    <n v="226"/>
    <n v="69"/>
    <n v="0"/>
    <n v="0"/>
    <x v="104"/>
    <n v="32.900001525878906"/>
    <n v="7.2948329150676727E-2"/>
    <x v="0"/>
  </r>
  <r>
    <n v="227"/>
    <n v="60"/>
    <n v="1"/>
    <n v="0"/>
    <x v="76"/>
    <n v="11.899999618530273"/>
    <n v="8.403361588716507E-2"/>
    <x v="0"/>
  </r>
  <r>
    <n v="228"/>
    <n v="78"/>
    <n v="1"/>
    <n v="1"/>
    <x v="30"/>
    <n v="13"/>
    <n v="5.3846154361963272E-2"/>
    <x v="0"/>
  </r>
  <r>
    <n v="229"/>
    <n v="62"/>
    <n v="1"/>
    <n v="0"/>
    <x v="60"/>
    <n v="34.900001525878906"/>
    <n v="1.7191976308822632E-2"/>
    <x v="0"/>
  </r>
  <r>
    <n v="230"/>
    <n v="68"/>
    <n v="1"/>
    <n v="1"/>
    <x v="105"/>
    <n v="55.799999237060547"/>
    <n v="0.8960573673248291"/>
    <x v="1"/>
  </r>
  <r>
    <n v="231"/>
    <n v="64"/>
    <n v="1"/>
    <n v="1"/>
    <x v="106"/>
    <n v="40.200000762939453"/>
    <n v="0.28606963157653809"/>
    <x v="1"/>
  </r>
  <r>
    <n v="232"/>
    <n v="65"/>
    <n v="1"/>
    <n v="1"/>
    <x v="107"/>
    <n v="32.299999237060547"/>
    <n v="0.48606812953948975"/>
    <x v="1"/>
  </r>
  <r>
    <n v="233"/>
    <n v="80"/>
    <n v="1"/>
    <n v="0"/>
    <x v="108"/>
    <n v="71.300003051757813"/>
    <n v="0.42776995897293091"/>
    <x v="0"/>
  </r>
  <r>
    <n v="234"/>
    <n v="61"/>
    <n v="1"/>
    <n v="1"/>
    <x v="79"/>
    <n v="22.5"/>
    <n v="2.222222276031971E-2"/>
    <x v="0"/>
  </r>
  <r>
    <n v="235"/>
    <n v="52"/>
    <n v="1"/>
    <n v="0"/>
    <x v="50"/>
    <n v="30.799999237060547"/>
    <n v="2.5974027812480927E-2"/>
    <x v="0"/>
  </r>
  <r>
    <n v="236"/>
    <n v="55"/>
    <n v="1"/>
    <n v="0"/>
    <x v="30"/>
    <n v="21.200000762939453"/>
    <n v="3.3018864691257477E-2"/>
    <x v="0"/>
  </r>
  <r>
    <n v="237"/>
    <n v="82"/>
    <n v="1"/>
    <n v="1"/>
    <x v="39"/>
    <n v="32.799999237060547"/>
    <n v="0.10365854203701019"/>
    <x v="1"/>
  </r>
  <r>
    <n v="238"/>
    <n v="64"/>
    <n v="1"/>
    <n v="1"/>
    <x v="17"/>
    <n v="45.900001525878906"/>
    <n v="2.8322437778115273E-2"/>
    <x v="0"/>
  </r>
  <r>
    <n v="239"/>
    <n v="72"/>
    <n v="1"/>
    <n v="0"/>
    <x v="109"/>
    <n v="36"/>
    <n v="4.9999997019767761E-2"/>
    <x v="0"/>
  </r>
  <r>
    <n v="240"/>
    <n v="76"/>
    <n v="0"/>
    <n v="0"/>
    <x v="110"/>
    <n v="34.400001525878906"/>
    <n v="0.27325579524040222"/>
    <x v="0"/>
  </r>
  <r>
    <n v="241"/>
    <n v="73"/>
    <n v="1"/>
    <n v="1"/>
    <x v="111"/>
    <n v="33.799999237060547"/>
    <n v="0.48520711064338684"/>
    <x v="1"/>
  </r>
  <r>
    <n v="242"/>
    <n v="68"/>
    <n v="0"/>
    <n v="0"/>
    <x v="75"/>
    <n v="44"/>
    <n v="0.33636364340782166"/>
    <x v="0"/>
  </r>
  <r>
    <n v="243"/>
    <n v="78"/>
    <n v="1"/>
    <n v="1"/>
    <x v="68"/>
    <n v="30.399999618530273"/>
    <n v="0.3684210479259491"/>
    <x v="1"/>
  </r>
  <r>
    <n v="244"/>
    <n v="76"/>
    <n v="1"/>
    <n v="0"/>
    <x v="112"/>
    <n v="35"/>
    <n v="0.88285714387893677"/>
    <x v="0"/>
  </r>
  <r>
    <n v="245"/>
    <n v="76"/>
    <n v="1"/>
    <n v="0"/>
    <x v="113"/>
    <n v="43"/>
    <n v="0.35116279125213623"/>
    <x v="0"/>
  </r>
  <r>
    <n v="246"/>
    <n v="72"/>
    <n v="0"/>
    <n v="1"/>
    <x v="75"/>
    <n v="65.099998474121094"/>
    <n v="0.22734256088733673"/>
    <x v="1"/>
  </r>
  <r>
    <n v="247"/>
    <n v="64"/>
    <n v="0"/>
    <n v="0"/>
    <x v="31"/>
    <n v="48.5"/>
    <n v="0.13195876777172089"/>
    <x v="0"/>
  </r>
  <r>
    <n v="248"/>
    <n v="85"/>
    <n v="1"/>
    <n v="0"/>
    <x v="109"/>
    <n v="28.899999618530273"/>
    <n v="6.2283735722303391E-2"/>
    <x v="0"/>
  </r>
  <r>
    <n v="249"/>
    <n v="68"/>
    <n v="1"/>
    <n v="0"/>
    <x v="88"/>
    <n v="39"/>
    <n v="6.6666662693023682E-2"/>
    <x v="1"/>
  </r>
  <r>
    <n v="250"/>
    <n v="63"/>
    <n v="1"/>
    <n v="0"/>
    <x v="100"/>
    <n v="31.399999618530273"/>
    <n v="1.2738853693008423E-2"/>
    <x v="1"/>
  </r>
  <r>
    <n v="251"/>
    <n v="69"/>
    <n v="0"/>
    <n v="0"/>
    <x v="114"/>
    <n v="60.299999237060547"/>
    <n v="0.19568823277950287"/>
    <x v="0"/>
  </r>
  <r>
    <n v="252"/>
    <n v="61"/>
    <n v="0"/>
    <n v="1"/>
    <x v="43"/>
    <n v="18.299999237060547"/>
    <n v="6.557377427816391E-2"/>
    <x v="0"/>
  </r>
  <r>
    <n v="253"/>
    <n v="52"/>
    <n v="1"/>
    <n v="0"/>
    <x v="79"/>
    <n v="7.5999999046325684"/>
    <n v="6.5789476037025452E-2"/>
    <x v="0"/>
  </r>
  <r>
    <n v="254"/>
    <n v="55"/>
    <n v="1"/>
    <n v="1"/>
    <x v="61"/>
    <n v="48.700000762939453"/>
    <n v="4.3121147900819778E-2"/>
    <x v="0"/>
  </r>
  <r>
    <n v="255"/>
    <n v="67"/>
    <n v="0"/>
    <n v="1"/>
    <x v="3"/>
    <n v="67.599998474121094"/>
    <n v="0.1331360936164856"/>
    <x v="1"/>
  </r>
  <r>
    <n v="256"/>
    <n v="72"/>
    <n v="1"/>
    <n v="0"/>
    <x v="38"/>
    <n v="45"/>
    <n v="9.5555558800697327E-2"/>
    <x v="0"/>
  </r>
  <r>
    <n v="257"/>
    <n v="51"/>
    <n v="1"/>
    <n v="0"/>
    <x v="92"/>
    <n v="15.100000381469727"/>
    <n v="0.11258278042078018"/>
    <x v="0"/>
  </r>
  <r>
    <n v="258"/>
    <n v="71"/>
    <n v="1"/>
    <n v="0"/>
    <x v="85"/>
    <n v="24"/>
    <n v="1.2500000186264515E-2"/>
    <x v="0"/>
  </r>
  <r>
    <n v="259"/>
    <n v="64"/>
    <n v="0"/>
    <n v="0"/>
    <x v="84"/>
    <n v="64.699996948242188"/>
    <n v="2.1638331934809685E-2"/>
    <x v="0"/>
  </r>
  <r>
    <n v="260"/>
    <n v="66"/>
    <n v="1"/>
    <n v="0"/>
    <x v="36"/>
    <n v="34.200000762939453"/>
    <n v="6.7251458764076233E-2"/>
    <x v="0"/>
  </r>
  <r>
    <n v="261"/>
    <n v="75"/>
    <n v="0"/>
    <n v="0"/>
    <x v="84"/>
    <n v="51.299999237060547"/>
    <n v="2.7290448546409607E-2"/>
    <x v="0"/>
  </r>
  <r>
    <n v="262"/>
    <n v="76"/>
    <n v="0"/>
    <n v="1"/>
    <x v="76"/>
    <n v="21.5"/>
    <n v="4.6511627733707428E-2"/>
    <x v="0"/>
  </r>
  <r>
    <n v="263"/>
    <n v="91"/>
    <n v="1"/>
    <n v="1"/>
    <x v="77"/>
    <n v="19.600000381469727"/>
    <n v="9.6938773989677429E-2"/>
    <x v="1"/>
  </r>
  <r>
    <n v="264"/>
    <n v="57"/>
    <n v="0"/>
    <n v="0"/>
    <x v="115"/>
    <n v="33.200000762939453"/>
    <n v="4.8192769289016724E-2"/>
    <x v="0"/>
  </r>
  <r>
    <n v="265"/>
    <n v="60"/>
    <n v="1"/>
    <n v="1"/>
    <x v="17"/>
    <n v="3.2999999523162842"/>
    <n v="0.39393937587738037"/>
    <x v="0"/>
  </r>
  <r>
    <n v="266"/>
    <n v="75"/>
    <n v="1"/>
    <n v="0"/>
    <x v="84"/>
    <n v="22.5"/>
    <n v="6.2222220003604889E-2"/>
    <x v="0"/>
  </r>
  <r>
    <n v="267"/>
    <n v="53"/>
    <n v="1"/>
    <n v="0"/>
    <x v="61"/>
    <n v="40"/>
    <n v="5.2499998360872269E-2"/>
    <x v="1"/>
  </r>
  <r>
    <n v="268"/>
    <n v="75"/>
    <n v="1"/>
    <n v="0"/>
    <x v="79"/>
    <n v="18.399999618530273"/>
    <n v="2.7173914015293121E-2"/>
    <x v="0"/>
  </r>
  <r>
    <n v="269"/>
    <n v="63"/>
    <n v="1"/>
    <n v="0"/>
    <x v="48"/>
    <n v="26.700000762939453"/>
    <n v="3.3707864582538605E-2"/>
    <x v="0"/>
  </r>
  <r>
    <n v="270"/>
    <n v="80"/>
    <n v="1"/>
    <n v="0"/>
    <x v="43"/>
    <n v="25"/>
    <n v="4.8000000417232513E-2"/>
    <x v="1"/>
  </r>
  <r>
    <n v="271"/>
    <n v="61"/>
    <n v="0"/>
    <n v="1"/>
    <x v="96"/>
    <n v="32.200000762939453"/>
    <n v="0.53416150808334351"/>
    <x v="0"/>
  </r>
  <r>
    <n v="272"/>
    <n v="71"/>
    <n v="1"/>
    <n v="0"/>
    <x v="57"/>
    <n v="17"/>
    <n v="8.8235296308994293E-2"/>
    <x v="0"/>
  </r>
  <r>
    <n v="273"/>
    <n v="76"/>
    <n v="1"/>
    <n v="0"/>
    <x v="17"/>
    <n v="44.700000762939453"/>
    <n v="2.9082773253321648E-2"/>
    <x v="0"/>
  </r>
  <r>
    <n v="274"/>
    <n v="60"/>
    <n v="1"/>
    <n v="1"/>
    <x v="6"/>
    <n v="13.5"/>
    <n v="0.5703703761100769"/>
    <x v="1"/>
  </r>
  <r>
    <n v="275"/>
    <n v="65"/>
    <n v="0"/>
    <n v="1"/>
    <x v="102"/>
    <n v="41"/>
    <n v="0.28536584973335266"/>
    <x v="1"/>
  </r>
  <r>
    <n v="276"/>
    <n v="76"/>
    <n v="1"/>
    <n v="0"/>
    <x v="79"/>
    <n v="6.9000000953674316"/>
    <n v="7.2463765740394592E-2"/>
    <x v="0"/>
  </r>
  <r>
    <n v="277"/>
    <n v="70"/>
    <n v="1"/>
    <n v="1"/>
    <x v="116"/>
    <n v="15"/>
    <n v="4.5533337593078613"/>
    <x v="1"/>
  </r>
  <r>
    <n v="278"/>
    <n v="65"/>
    <n v="1"/>
    <n v="1"/>
    <x v="85"/>
    <n v="24"/>
    <n v="1.2500000186264515E-2"/>
    <x v="0"/>
  </r>
  <r>
    <n v="279"/>
    <n v="65"/>
    <n v="0"/>
    <n v="1"/>
    <x v="109"/>
    <n v="25.100000381469727"/>
    <n v="7.1713142096996307E-2"/>
    <x v="0"/>
  </r>
  <r>
    <n v="280"/>
    <n v="63"/>
    <n v="0"/>
    <n v="0"/>
    <x v="43"/>
    <n v="36"/>
    <n v="3.3333335071802139E-2"/>
    <x v="0"/>
  </r>
  <r>
    <n v="281"/>
    <n v="66"/>
    <n v="1"/>
    <n v="0"/>
    <x v="1"/>
    <n v="35.5"/>
    <n v="0.11549295485019684"/>
    <x v="0"/>
  </r>
  <r>
    <n v="282"/>
    <n v="67"/>
    <n v="1"/>
    <n v="0"/>
    <x v="117"/>
    <n v="6.5"/>
    <n v="0.58461534976959229"/>
    <x v="1"/>
  </r>
  <r>
    <n v="283"/>
    <n v="68"/>
    <n v="1"/>
    <n v="0"/>
    <x v="84"/>
    <n v="28.200000762939453"/>
    <n v="4.9645386636257172E-2"/>
    <x v="0"/>
  </r>
  <r>
    <n v="284"/>
    <n v="69"/>
    <n v="1"/>
    <n v="0"/>
    <x v="97"/>
    <n v="33.700000762939453"/>
    <n v="0.10979228466749191"/>
    <x v="0"/>
  </r>
  <r>
    <n v="285"/>
    <n v="73"/>
    <n v="0"/>
    <n v="0"/>
    <x v="5"/>
    <n v="50"/>
    <n v="0.15999999642372131"/>
    <x v="0"/>
  </r>
  <r>
    <n v="286"/>
    <n v="69"/>
    <n v="0"/>
    <n v="1"/>
    <x v="118"/>
    <n v="26.5"/>
    <n v="0.11698112636804581"/>
    <x v="0"/>
  </r>
  <r>
    <n v="287"/>
    <n v="64"/>
    <n v="1"/>
    <n v="1"/>
    <x v="119"/>
    <n v="41.5"/>
    <n v="0.26746988296508789"/>
    <x v="1"/>
  </r>
  <r>
    <n v="288"/>
    <n v="71"/>
    <n v="0"/>
    <n v="0"/>
    <x v="40"/>
    <n v="21.5"/>
    <n v="0.10232558101415634"/>
    <x v="0"/>
  </r>
  <r>
    <n v="289"/>
    <n v="55"/>
    <n v="1"/>
    <n v="0"/>
    <x v="57"/>
    <n v="27"/>
    <n v="5.55555559694767E-2"/>
    <x v="0"/>
  </r>
  <r>
    <n v="290"/>
    <n v="58"/>
    <n v="1"/>
    <n v="1"/>
    <x v="19"/>
    <n v="24.799999237060547"/>
    <n v="0.16129033267498016"/>
    <x v="0"/>
  </r>
  <r>
    <n v="291"/>
    <n v="71"/>
    <n v="1"/>
    <n v="0"/>
    <x v="100"/>
    <n v="12.5"/>
    <n v="3.2000001519918442E-2"/>
    <x v="0"/>
  </r>
  <r>
    <n v="292"/>
    <n v="66"/>
    <n v="1"/>
    <n v="1"/>
    <x v="120"/>
    <n v="30.5"/>
    <n v="0.69180327653884888"/>
    <x v="1"/>
  </r>
  <r>
    <n v="293"/>
    <n v="61"/>
    <n v="0"/>
    <n v="1"/>
    <x v="5"/>
    <n v="65"/>
    <n v="0.12307692319154739"/>
    <x v="0"/>
  </r>
  <r>
    <n v="294"/>
    <n v="75"/>
    <n v="1"/>
    <n v="0"/>
    <x v="0"/>
    <n v="12.100000381469727"/>
    <n v="0.62809914350509644"/>
    <x v="1"/>
  </r>
  <r>
    <n v="295"/>
    <n v="60"/>
    <n v="1"/>
    <n v="0"/>
    <x v="30"/>
    <n v="37.5"/>
    <n v="1.8666666001081467E-2"/>
    <x v="1"/>
  </r>
  <r>
    <n v="296"/>
    <n v="80"/>
    <n v="1"/>
    <n v="1"/>
    <x v="121"/>
    <n v="47.299999237060547"/>
    <n v="5.2854124456644058E-2"/>
    <x v="0"/>
  </r>
  <r>
    <n v="297"/>
    <n v="71"/>
    <n v="1"/>
    <n v="0"/>
    <x v="17"/>
    <n v="22.5"/>
    <n v="5.7777777314186096E-2"/>
    <x v="0"/>
  </r>
  <r>
    <n v="298"/>
    <n v="67"/>
    <n v="1"/>
    <n v="1"/>
    <x v="36"/>
    <n v="30"/>
    <n v="7.6666668057441711E-2"/>
    <x v="0"/>
  </r>
  <r>
    <n v="299"/>
    <n v="74"/>
    <n v="0"/>
    <n v="1"/>
    <x v="122"/>
    <n v="15.899999618530273"/>
    <n v="0.2641509473323822"/>
    <x v="1"/>
  </r>
  <r>
    <n v="300"/>
    <n v="73"/>
    <n v="1"/>
    <n v="1"/>
    <x v="117"/>
    <n v="15.800000190734863"/>
    <n v="0.24050632119178772"/>
    <x v="0"/>
  </r>
  <r>
    <n v="301"/>
    <n v="69"/>
    <n v="0"/>
    <n v="0"/>
    <x v="123"/>
    <n v="87"/>
    <n v="0.2321839183568954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64365-578C-4C2B-9404-55CD50ADE287}" name="PivotTable4" cacheId="1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K8:N23" firstHeaderRow="1" firstDataRow="2" firstDataCol="1"/>
  <pivotFields count="8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numFmtId="164" outline="0" showAll="0" includeNewItemsInFilter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numFmtId="2" outline="0" showAll="0" includeNewItemsInFilter="1"/>
    <pivotField compact="0" numFmtId="2" outline="0" showAll="0" includeNewItemsInFilter="1"/>
    <pivotField axis="axisCol" dataField="1" compact="0" outline="0" showAll="0" includeNewItemsInFilter="1">
      <items count="3">
        <item x="0"/>
        <item x="1"/>
        <item t="default"/>
      </items>
    </pivotField>
  </pivotFields>
  <rowFields count="1">
    <field x="4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6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biopsy" fld="7" subtotal="count" baseField="0" baseItem="0"/>
  </dataFields>
  <formats count="10"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fieldPosition="0"/>
    </format>
    <format dxfId="6">
      <pivotArea field="7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4" type="button" dataOnly="0" labelOnly="1" outline="0" axis="axisRow" fieldPosition="0"/>
    </format>
    <format dxfId="3">
      <pivotArea dataOnly="0" labelOnly="1" outline="0" fieldPosition="0">
        <references count="1">
          <reference field="4" count="13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6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D4F3-B35F-4346-8F5A-651781019E45}">
  <dimension ref="A1:S39"/>
  <sheetViews>
    <sheetView tabSelected="1" topLeftCell="E1" workbookViewId="0">
      <selection activeCell="N19" sqref="N19"/>
    </sheetView>
  </sheetViews>
  <sheetFormatPr defaultRowHeight="14.4" x14ac:dyDescent="0.3"/>
  <cols>
    <col min="1" max="1" width="11.796875" style="1" customWidth="1"/>
    <col min="2" max="2" width="12.296875" style="1" customWidth="1"/>
    <col min="3" max="9" width="8.796875" style="1"/>
    <col min="10" max="10" width="12.09765625" style="1" customWidth="1"/>
    <col min="11" max="16384" width="8.796875" style="1"/>
  </cols>
  <sheetData>
    <row r="1" spans="1:15" x14ac:dyDescent="0.3">
      <c r="A1" s="5" t="s">
        <v>9</v>
      </c>
      <c r="B1" s="5"/>
      <c r="C1" s="5"/>
      <c r="D1" s="5"/>
      <c r="E1" s="5"/>
      <c r="F1" s="5"/>
      <c r="G1" s="5"/>
      <c r="H1" s="5"/>
    </row>
    <row r="2" spans="1:15" x14ac:dyDescent="0.3">
      <c r="A2" s="5" t="s">
        <v>10</v>
      </c>
      <c r="B2" s="5"/>
      <c r="C2" s="5"/>
      <c r="D2" s="5"/>
      <c r="E2" s="5"/>
      <c r="F2" s="5"/>
      <c r="G2" s="5"/>
      <c r="H2" s="5"/>
    </row>
    <row r="3" spans="1:15" x14ac:dyDescent="0.3">
      <c r="A3" s="5" t="s">
        <v>11</v>
      </c>
      <c r="B3" s="5"/>
      <c r="C3" s="5"/>
      <c r="D3" s="5"/>
      <c r="E3" s="5"/>
      <c r="F3" s="5"/>
      <c r="G3" s="5"/>
      <c r="H3" s="5"/>
    </row>
    <row r="4" spans="1:15" x14ac:dyDescent="0.3">
      <c r="A4" s="5" t="s">
        <v>12</v>
      </c>
      <c r="B4" s="5"/>
      <c r="C4" s="5"/>
      <c r="D4" s="5"/>
      <c r="E4" s="5"/>
      <c r="F4" s="5"/>
      <c r="G4" s="5"/>
      <c r="H4" s="5"/>
      <c r="I4" s="10" t="s">
        <v>44</v>
      </c>
      <c r="J4" s="10"/>
      <c r="K4" s="10"/>
      <c r="L4" s="10"/>
      <c r="M4" s="10"/>
      <c r="N4" s="10"/>
      <c r="O4" s="10"/>
    </row>
    <row r="5" spans="1:15" x14ac:dyDescent="0.3">
      <c r="A5" s="5" t="s">
        <v>13</v>
      </c>
      <c r="B5" s="5"/>
      <c r="C5" s="5"/>
      <c r="D5" s="5"/>
      <c r="E5" s="5"/>
      <c r="F5" s="5"/>
      <c r="G5" s="5"/>
      <c r="H5" s="5"/>
      <c r="I5" s="10" t="s">
        <v>45</v>
      </c>
      <c r="J5" s="10"/>
      <c r="K5" s="10"/>
      <c r="L5" s="10"/>
      <c r="M5" s="10"/>
      <c r="N5" s="10"/>
      <c r="O5" s="10"/>
    </row>
    <row r="6" spans="1:15" x14ac:dyDescent="0.3">
      <c r="A6" s="5" t="s">
        <v>14</v>
      </c>
      <c r="B6" s="5"/>
      <c r="C6" s="5"/>
      <c r="D6" s="5"/>
      <c r="E6" s="5"/>
      <c r="F6" s="5"/>
      <c r="G6" s="5"/>
      <c r="H6" s="5"/>
      <c r="I6" s="10" t="s">
        <v>46</v>
      </c>
      <c r="J6" s="10"/>
      <c r="K6" s="10"/>
      <c r="L6" s="10"/>
      <c r="M6" s="10"/>
      <c r="N6" s="10"/>
      <c r="O6" s="10"/>
    </row>
    <row r="7" spans="1:15" x14ac:dyDescent="0.3">
      <c r="A7" s="5" t="s">
        <v>15</v>
      </c>
      <c r="B7" s="5"/>
      <c r="C7" s="5"/>
      <c r="D7" s="5"/>
      <c r="E7" s="5"/>
      <c r="F7" s="5"/>
      <c r="G7" s="5"/>
      <c r="H7" s="5"/>
      <c r="I7" s="10" t="s">
        <v>47</v>
      </c>
      <c r="J7" s="10"/>
      <c r="K7" s="10"/>
      <c r="L7" s="10"/>
      <c r="M7" s="10"/>
      <c r="N7" s="10"/>
      <c r="O7" s="10"/>
    </row>
    <row r="8" spans="1:15" x14ac:dyDescent="0.3">
      <c r="A8" s="5" t="s">
        <v>16</v>
      </c>
      <c r="B8" s="5"/>
      <c r="C8" s="5"/>
      <c r="D8" s="5"/>
      <c r="E8" s="5"/>
      <c r="F8" s="5"/>
      <c r="G8" s="5"/>
      <c r="H8" s="5"/>
      <c r="I8" s="10" t="s">
        <v>48</v>
      </c>
      <c r="J8" s="10"/>
      <c r="K8" s="10"/>
      <c r="L8" s="10"/>
      <c r="M8" s="10"/>
      <c r="N8" s="10"/>
      <c r="O8" s="10"/>
    </row>
    <row r="9" spans="1:15" x14ac:dyDescent="0.3">
      <c r="A9" s="5" t="s">
        <v>17</v>
      </c>
      <c r="B9" s="5"/>
      <c r="C9" s="5"/>
      <c r="D9" s="5"/>
      <c r="E9" s="5"/>
      <c r="F9" s="5"/>
      <c r="G9" s="5"/>
      <c r="H9" s="5"/>
      <c r="I9" s="10" t="s">
        <v>49</v>
      </c>
      <c r="J9" s="10"/>
      <c r="K9" s="10"/>
      <c r="L9" s="10"/>
      <c r="M9" s="10"/>
      <c r="N9" s="10"/>
      <c r="O9" s="10"/>
    </row>
    <row r="10" spans="1:15" x14ac:dyDescent="0.3">
      <c r="A10" s="5" t="s">
        <v>18</v>
      </c>
      <c r="B10" s="5"/>
      <c r="C10" s="5"/>
      <c r="D10" s="5"/>
      <c r="E10" s="5"/>
      <c r="F10" s="5"/>
      <c r="G10" s="5"/>
      <c r="H10" s="5"/>
      <c r="I10" s="10" t="s">
        <v>50</v>
      </c>
      <c r="J10" s="10"/>
      <c r="K10" s="10"/>
      <c r="L10" s="10" t="s">
        <v>101</v>
      </c>
      <c r="M10" s="10"/>
      <c r="N10" s="10"/>
      <c r="O10" s="10"/>
    </row>
    <row r="11" spans="1:15" x14ac:dyDescent="0.3">
      <c r="A11" s="5" t="s">
        <v>19</v>
      </c>
      <c r="B11" s="5"/>
      <c r="C11" s="5"/>
      <c r="D11" s="5"/>
      <c r="E11" s="5"/>
      <c r="F11" s="5"/>
      <c r="G11" s="5"/>
      <c r="H11" s="5"/>
      <c r="I11" s="10" t="s">
        <v>51</v>
      </c>
      <c r="J11" s="10"/>
      <c r="K11" s="10"/>
      <c r="L11" s="10"/>
      <c r="M11" s="10"/>
      <c r="N11" s="10"/>
      <c r="O11" s="10"/>
    </row>
    <row r="12" spans="1:15" x14ac:dyDescent="0.3">
      <c r="A12" s="5" t="s">
        <v>20</v>
      </c>
      <c r="B12" s="5"/>
      <c r="C12" s="5"/>
      <c r="D12" s="5"/>
      <c r="E12" s="5"/>
      <c r="F12" s="5"/>
      <c r="G12" s="5"/>
      <c r="H12" s="5"/>
      <c r="I12" s="10" t="s">
        <v>52</v>
      </c>
      <c r="J12" s="10"/>
      <c r="K12" s="10"/>
      <c r="L12" s="10"/>
      <c r="M12" s="10"/>
      <c r="N12" s="10"/>
      <c r="O12" s="10"/>
    </row>
    <row r="13" spans="1:15" x14ac:dyDescent="0.3">
      <c r="A13" s="5" t="s">
        <v>22</v>
      </c>
      <c r="B13" s="5"/>
      <c r="C13" s="5"/>
      <c r="D13" s="5"/>
      <c r="E13" s="5"/>
      <c r="F13" s="5"/>
      <c r="G13" s="5"/>
      <c r="H13" s="5"/>
      <c r="I13" s="10" t="s">
        <v>53</v>
      </c>
      <c r="J13" s="10"/>
      <c r="K13" s="10"/>
      <c r="L13" s="10"/>
      <c r="M13" s="10"/>
      <c r="N13" s="10"/>
      <c r="O13" s="10"/>
    </row>
    <row r="14" spans="1:15" x14ac:dyDescent="0.3">
      <c r="A14" s="5" t="s">
        <v>21</v>
      </c>
      <c r="B14" s="5"/>
      <c r="C14" s="5" t="s">
        <v>92</v>
      </c>
      <c r="D14" s="5"/>
      <c r="E14" s="5"/>
      <c r="F14" s="5"/>
      <c r="G14" s="5"/>
      <c r="H14" s="5"/>
      <c r="I14" s="10" t="s">
        <v>54</v>
      </c>
      <c r="J14" s="10"/>
      <c r="K14" s="10"/>
      <c r="L14" s="10"/>
      <c r="M14" s="10"/>
      <c r="N14" s="10"/>
      <c r="O14" s="10"/>
    </row>
    <row r="15" spans="1:15" x14ac:dyDescent="0.3">
      <c r="A15" s="5" t="s">
        <v>23</v>
      </c>
      <c r="B15" s="5"/>
      <c r="C15" s="5"/>
      <c r="D15" s="5"/>
      <c r="E15" s="5"/>
      <c r="F15" s="5"/>
      <c r="G15" s="5"/>
      <c r="H15" s="5"/>
    </row>
    <row r="16" spans="1:15" x14ac:dyDescent="0.3">
      <c r="A16" s="5" t="s">
        <v>24</v>
      </c>
      <c r="B16" s="5"/>
      <c r="C16" s="5"/>
      <c r="D16" s="5"/>
      <c r="E16" s="5"/>
      <c r="F16" s="5"/>
      <c r="G16" s="5"/>
      <c r="H16" s="5"/>
      <c r="I16" s="8"/>
      <c r="J16" s="8"/>
      <c r="K16" s="8"/>
      <c r="L16" s="8"/>
    </row>
    <row r="17" spans="1:19" x14ac:dyDescent="0.3">
      <c r="A17" s="6" t="s">
        <v>25</v>
      </c>
      <c r="B17" s="6"/>
      <c r="C17" s="6"/>
      <c r="D17" s="6" t="s">
        <v>100</v>
      </c>
      <c r="E17" s="6"/>
      <c r="F17" s="6"/>
      <c r="G17" s="6"/>
      <c r="H17" s="6"/>
      <c r="I17" s="8" t="s">
        <v>39</v>
      </c>
      <c r="J17" s="8"/>
      <c r="K17" s="8"/>
      <c r="L17" s="8"/>
    </row>
    <row r="18" spans="1:19" x14ac:dyDescent="0.3">
      <c r="A18" s="6" t="s">
        <v>26</v>
      </c>
      <c r="B18" s="6"/>
      <c r="C18" s="6"/>
      <c r="D18" s="6"/>
      <c r="E18" s="6"/>
      <c r="F18" s="6"/>
      <c r="G18" s="6"/>
      <c r="H18" s="6"/>
      <c r="I18" s="8"/>
      <c r="J18" s="8" t="s">
        <v>40</v>
      </c>
      <c r="K18" s="8"/>
      <c r="L18" s="8"/>
    </row>
    <row r="19" spans="1:19" x14ac:dyDescent="0.3">
      <c r="A19" s="6" t="s">
        <v>27</v>
      </c>
      <c r="B19" s="6"/>
      <c r="C19" s="6"/>
      <c r="D19" s="6"/>
      <c r="E19" s="6"/>
      <c r="F19" s="6"/>
      <c r="G19" s="6"/>
      <c r="H19" s="6"/>
      <c r="I19" s="8"/>
      <c r="J19" s="8"/>
      <c r="K19" s="8" t="s">
        <v>33</v>
      </c>
      <c r="L19" s="8" t="s">
        <v>34</v>
      </c>
    </row>
    <row r="20" spans="1:19" x14ac:dyDescent="0.3">
      <c r="A20" s="6" t="s">
        <v>28</v>
      </c>
      <c r="B20" s="6"/>
      <c r="C20" s="6"/>
      <c r="D20" s="6"/>
      <c r="E20" s="6"/>
      <c r="F20" s="6"/>
      <c r="G20" s="6"/>
      <c r="H20" s="6"/>
      <c r="I20" s="8"/>
      <c r="J20" s="8" t="s">
        <v>31</v>
      </c>
      <c r="K20" s="14">
        <f>10000*0.01*0.99</f>
        <v>99</v>
      </c>
      <c r="L20" s="8">
        <f>10000*0.01*0.01</f>
        <v>1</v>
      </c>
    </row>
    <row r="21" spans="1:19" x14ac:dyDescent="0.3">
      <c r="A21" s="6" t="s">
        <v>29</v>
      </c>
      <c r="B21" s="6"/>
      <c r="C21" s="6"/>
      <c r="D21" s="6"/>
      <c r="E21" s="6"/>
      <c r="F21" s="6"/>
      <c r="G21" s="6"/>
      <c r="H21" s="6"/>
      <c r="I21" s="8"/>
      <c r="J21" s="8" t="s">
        <v>32</v>
      </c>
      <c r="K21" s="14">
        <f>10000*0.99*0.05</f>
        <v>495</v>
      </c>
      <c r="L21" s="8">
        <f>10000*0.99*0.95</f>
        <v>9405</v>
      </c>
    </row>
    <row r="22" spans="1:19" x14ac:dyDescent="0.3">
      <c r="A22" s="6" t="s">
        <v>30</v>
      </c>
      <c r="B22" s="6"/>
      <c r="C22" s="6"/>
      <c r="D22" s="6"/>
      <c r="E22" s="6"/>
      <c r="F22" s="6"/>
      <c r="G22" s="6"/>
      <c r="H22" s="6"/>
      <c r="I22" s="8"/>
      <c r="J22" s="8"/>
      <c r="K22" s="8"/>
      <c r="L22" s="8"/>
    </row>
    <row r="23" spans="1:19" x14ac:dyDescent="0.3">
      <c r="A23" s="6"/>
      <c r="B23" s="6" t="s">
        <v>33</v>
      </c>
      <c r="C23" s="6" t="s">
        <v>34</v>
      </c>
      <c r="D23" s="6"/>
      <c r="E23" s="6"/>
      <c r="F23" s="6"/>
      <c r="G23" s="6"/>
      <c r="H23" s="6"/>
      <c r="I23" s="8"/>
      <c r="J23" s="8" t="s">
        <v>41</v>
      </c>
      <c r="K23" s="8"/>
      <c r="L23" s="8"/>
      <c r="N23" s="9" t="s">
        <v>83</v>
      </c>
      <c r="O23" s="9"/>
      <c r="P23" s="9"/>
      <c r="Q23" s="9"/>
      <c r="R23" s="9"/>
      <c r="S23" s="9"/>
    </row>
    <row r="24" spans="1:19" x14ac:dyDescent="0.3">
      <c r="A24" s="6" t="s">
        <v>31</v>
      </c>
      <c r="B24" s="13">
        <f>10000*0.01*0.95</f>
        <v>95</v>
      </c>
      <c r="C24" s="6">
        <f>10000*0.01*0.05</f>
        <v>5</v>
      </c>
      <c r="D24" s="6"/>
      <c r="E24" s="6"/>
      <c r="F24" s="7"/>
      <c r="G24" s="6"/>
      <c r="H24" s="6"/>
      <c r="I24" s="8"/>
      <c r="J24" s="8"/>
      <c r="K24" s="8"/>
      <c r="L24" s="8"/>
      <c r="N24" s="9" t="s">
        <v>84</v>
      </c>
      <c r="O24" s="9"/>
      <c r="P24" s="9"/>
      <c r="Q24" s="9"/>
      <c r="R24" s="9"/>
      <c r="S24" s="9"/>
    </row>
    <row r="25" spans="1:19" x14ac:dyDescent="0.3">
      <c r="A25" s="6" t="s">
        <v>32</v>
      </c>
      <c r="B25" s="13">
        <f>10000*0.99*0.05</f>
        <v>495</v>
      </c>
      <c r="C25" s="6">
        <f>10000*0.99*0.95</f>
        <v>9405</v>
      </c>
      <c r="D25" s="6"/>
      <c r="E25" s="6" t="s">
        <v>37</v>
      </c>
      <c r="F25" s="6"/>
      <c r="G25" s="6"/>
      <c r="H25" s="6"/>
      <c r="I25" s="8"/>
      <c r="J25" s="8" t="s">
        <v>42</v>
      </c>
      <c r="K25" s="8"/>
      <c r="L25" s="8"/>
      <c r="N25" s="9" t="s">
        <v>102</v>
      </c>
      <c r="O25" s="9"/>
      <c r="P25" s="9"/>
      <c r="Q25" s="9"/>
      <c r="R25" s="9"/>
      <c r="S25" s="9"/>
    </row>
    <row r="26" spans="1:19" x14ac:dyDescent="0.3">
      <c r="A26" s="6"/>
      <c r="B26" s="6"/>
      <c r="C26" s="6"/>
      <c r="D26" s="6"/>
      <c r="E26" s="6" t="s">
        <v>38</v>
      </c>
      <c r="F26" s="6"/>
      <c r="G26" s="6"/>
      <c r="H26" s="6"/>
      <c r="I26" s="8"/>
      <c r="J26" s="8" t="s">
        <v>43</v>
      </c>
      <c r="K26" s="8"/>
      <c r="L26" s="8"/>
      <c r="N26" s="9" t="s">
        <v>85</v>
      </c>
      <c r="O26" s="9"/>
      <c r="P26" s="9"/>
      <c r="Q26" s="9"/>
      <c r="R26" s="9"/>
      <c r="S26" s="9"/>
    </row>
    <row r="27" spans="1:19" x14ac:dyDescent="0.3">
      <c r="A27" s="6"/>
      <c r="B27" s="6"/>
      <c r="C27" s="6"/>
      <c r="D27" s="6"/>
      <c r="E27" s="6"/>
      <c r="F27" s="6"/>
      <c r="G27" s="6"/>
      <c r="H27" s="6"/>
      <c r="I27" s="8"/>
      <c r="J27" s="8"/>
      <c r="K27" s="8"/>
      <c r="L27" s="8"/>
      <c r="N27" s="9" t="s">
        <v>86</v>
      </c>
      <c r="O27" s="9"/>
      <c r="P27" s="9"/>
      <c r="Q27" s="9"/>
      <c r="R27" s="9"/>
      <c r="S27" s="9"/>
    </row>
    <row r="28" spans="1:19" x14ac:dyDescent="0.3">
      <c r="A28" s="6" t="s">
        <v>35</v>
      </c>
      <c r="B28" s="6"/>
      <c r="C28" s="6"/>
      <c r="D28" s="6"/>
      <c r="E28" s="6"/>
      <c r="F28" s="6"/>
      <c r="G28" s="6"/>
      <c r="H28" s="6"/>
      <c r="J28" s="1">
        <f>99/100</f>
        <v>0.99</v>
      </c>
      <c r="N28" s="9" t="s">
        <v>87</v>
      </c>
      <c r="O28" s="9"/>
      <c r="P28" s="9"/>
      <c r="Q28" s="9"/>
      <c r="R28" s="9"/>
      <c r="S28" s="9"/>
    </row>
    <row r="29" spans="1:19" x14ac:dyDescent="0.3">
      <c r="A29" s="6" t="s">
        <v>36</v>
      </c>
      <c r="B29" s="6"/>
      <c r="C29" s="6"/>
      <c r="D29" s="6"/>
      <c r="E29" s="6"/>
      <c r="F29" s="6"/>
      <c r="G29" s="6"/>
      <c r="H29" s="6"/>
      <c r="N29" s="9" t="s">
        <v>88</v>
      </c>
      <c r="O29" s="9"/>
      <c r="P29" s="9"/>
      <c r="Q29" s="9"/>
      <c r="R29" s="9"/>
      <c r="S29" s="9"/>
    </row>
    <row r="30" spans="1:19" x14ac:dyDescent="0.3">
      <c r="M30" s="9">
        <v>1</v>
      </c>
      <c r="N30" s="9" t="s">
        <v>89</v>
      </c>
      <c r="O30" s="9"/>
      <c r="P30" s="9"/>
      <c r="Q30" s="9"/>
      <c r="R30" s="9"/>
      <c r="S30" s="9"/>
    </row>
    <row r="31" spans="1:19" x14ac:dyDescent="0.3">
      <c r="A31" s="11" t="s">
        <v>91</v>
      </c>
      <c r="B31" s="11"/>
      <c r="C31" s="11"/>
      <c r="D31" s="11"/>
      <c r="E31" s="11"/>
      <c r="M31" s="9">
        <v>2</v>
      </c>
      <c r="N31" s="9" t="s">
        <v>90</v>
      </c>
      <c r="O31" s="9"/>
      <c r="P31" s="9"/>
      <c r="Q31" s="9"/>
      <c r="R31" s="9"/>
      <c r="S31" s="9"/>
    </row>
    <row r="32" spans="1:19" x14ac:dyDescent="0.3">
      <c r="A32" s="11" t="s">
        <v>93</v>
      </c>
      <c r="B32" s="11"/>
      <c r="C32" s="11"/>
      <c r="D32" s="11"/>
      <c r="E32" s="11"/>
    </row>
    <row r="33" spans="1:5" x14ac:dyDescent="0.3">
      <c r="A33" s="11"/>
      <c r="B33" s="12" t="s">
        <v>95</v>
      </c>
      <c r="C33" s="12" t="s">
        <v>96</v>
      </c>
      <c r="D33" s="11"/>
      <c r="E33" s="11"/>
    </row>
    <row r="34" spans="1:5" x14ac:dyDescent="0.3">
      <c r="A34" s="11" t="s">
        <v>94</v>
      </c>
      <c r="B34" s="11">
        <v>72</v>
      </c>
      <c r="C34" s="11">
        <v>81</v>
      </c>
      <c r="D34" s="11"/>
      <c r="E34" s="11"/>
    </row>
    <row r="35" spans="1:5" x14ac:dyDescent="0.3">
      <c r="A35" s="11" t="s">
        <v>97</v>
      </c>
      <c r="B35" s="11">
        <v>14</v>
      </c>
      <c r="C35" s="11">
        <v>283</v>
      </c>
      <c r="D35" s="11"/>
      <c r="E35" s="11"/>
    </row>
    <row r="36" spans="1:5" x14ac:dyDescent="0.3">
      <c r="A36" s="11"/>
      <c r="B36" s="11"/>
      <c r="C36" s="11"/>
      <c r="D36" s="11"/>
      <c r="E36" s="11"/>
    </row>
    <row r="37" spans="1:5" x14ac:dyDescent="0.3">
      <c r="A37" s="11" t="s">
        <v>98</v>
      </c>
      <c r="B37" s="11"/>
      <c r="C37" s="11"/>
      <c r="D37" s="11"/>
      <c r="E37" s="11"/>
    </row>
    <row r="38" spans="1:5" x14ac:dyDescent="0.3">
      <c r="A38" s="11" t="s">
        <v>15</v>
      </c>
      <c r="B38" s="11"/>
      <c r="C38" s="11"/>
      <c r="D38" s="11"/>
      <c r="E38" s="11"/>
    </row>
    <row r="39" spans="1:5" x14ac:dyDescent="0.3">
      <c r="A39" s="11" t="s">
        <v>99</v>
      </c>
      <c r="B39" s="11"/>
      <c r="C39" s="11"/>
      <c r="D39" s="11"/>
      <c r="E39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79EB-4758-4B37-952E-8D4A001D62D0}">
  <dimension ref="D2:AG206"/>
  <sheetViews>
    <sheetView topLeftCell="H3" zoomScale="150" zoomScaleNormal="150" workbookViewId="0">
      <selection activeCell="H9" sqref="H9"/>
    </sheetView>
  </sheetViews>
  <sheetFormatPr defaultRowHeight="14.4" x14ac:dyDescent="0.3"/>
  <cols>
    <col min="1" max="3" width="8.796875" style="1"/>
    <col min="4" max="4" width="5.796875" style="1" customWidth="1"/>
    <col min="5" max="8" width="8.796875" style="1"/>
    <col min="9" max="9" width="5.09765625" style="1" customWidth="1"/>
    <col min="10" max="10" width="5.5" style="1" customWidth="1"/>
    <col min="11" max="11" width="6.296875" style="1" customWidth="1"/>
    <col min="12" max="16384" width="8.796875" style="1"/>
  </cols>
  <sheetData>
    <row r="2" spans="4:33" x14ac:dyDescent="0.3">
      <c r="AG2" s="1" t="s">
        <v>8</v>
      </c>
    </row>
    <row r="3" spans="4:33" x14ac:dyDescent="0.3">
      <c r="P3" s="1">
        <f>SUM(P6:P206)</f>
        <v>0.71997956055186518</v>
      </c>
      <c r="AD3" s="1" t="s">
        <v>82</v>
      </c>
    </row>
    <row r="4" spans="4:33" ht="72" x14ac:dyDescent="0.3">
      <c r="D4" s="1" t="s">
        <v>7</v>
      </c>
      <c r="E4" s="3" t="s">
        <v>0</v>
      </c>
      <c r="F4" s="3" t="s">
        <v>1</v>
      </c>
      <c r="G4" s="3" t="s">
        <v>2</v>
      </c>
      <c r="H4" s="3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5</v>
      </c>
      <c r="N4" s="1" t="s">
        <v>6</v>
      </c>
      <c r="O4" s="1" t="s">
        <v>4</v>
      </c>
    </row>
    <row r="5" spans="4:33" x14ac:dyDescent="0.3">
      <c r="D5" s="1">
        <v>0</v>
      </c>
      <c r="E5" s="1">
        <v>206</v>
      </c>
      <c r="F5" s="1">
        <v>0</v>
      </c>
      <c r="G5" s="1">
        <v>95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2">
        <v>0</v>
      </c>
      <c r="N5" s="2">
        <v>1</v>
      </c>
      <c r="O5" s="2">
        <v>1</v>
      </c>
    </row>
    <row r="6" spans="4:33" x14ac:dyDescent="0.3">
      <c r="D6" s="1">
        <v>0.1</v>
      </c>
      <c r="E6" s="1">
        <v>206</v>
      </c>
      <c r="F6" s="1">
        <v>0</v>
      </c>
      <c r="G6" s="1">
        <v>95</v>
      </c>
      <c r="H6" s="1">
        <v>0</v>
      </c>
      <c r="I6" s="1">
        <v>1</v>
      </c>
      <c r="J6" s="1">
        <v>0</v>
      </c>
      <c r="K6" s="1">
        <v>1</v>
      </c>
      <c r="L6" s="1">
        <v>0.1</v>
      </c>
      <c r="M6" s="2">
        <v>0</v>
      </c>
      <c r="N6" s="2">
        <v>1</v>
      </c>
      <c r="O6" s="2">
        <v>1</v>
      </c>
      <c r="P6" s="1">
        <f>(N5-N6)*AVERAGE(O5:O6)</f>
        <v>0</v>
      </c>
    </row>
    <row r="7" spans="4:33" x14ac:dyDescent="0.3">
      <c r="D7" s="1">
        <v>0.2</v>
      </c>
      <c r="E7" s="1">
        <v>206</v>
      </c>
      <c r="F7" s="1">
        <v>0</v>
      </c>
      <c r="G7" s="1">
        <v>95</v>
      </c>
      <c r="H7" s="1">
        <v>0</v>
      </c>
      <c r="I7" s="1">
        <v>1</v>
      </c>
      <c r="J7" s="1">
        <v>0</v>
      </c>
      <c r="K7" s="1">
        <v>1</v>
      </c>
      <c r="L7" s="1">
        <v>0.2</v>
      </c>
      <c r="M7" s="2">
        <v>0</v>
      </c>
      <c r="N7" s="2">
        <v>1</v>
      </c>
      <c r="O7" s="2">
        <v>1</v>
      </c>
      <c r="P7" s="1">
        <f t="shared" ref="P7:P70" si="0">(N6-N7)*AVERAGE(O6:O7)</f>
        <v>0</v>
      </c>
    </row>
    <row r="8" spans="4:33" x14ac:dyDescent="0.3">
      <c r="D8" s="1">
        <v>0.3</v>
      </c>
      <c r="E8" s="1">
        <v>206</v>
      </c>
      <c r="F8" s="1">
        <v>0</v>
      </c>
      <c r="G8" s="1">
        <v>95</v>
      </c>
      <c r="H8" s="1">
        <v>0</v>
      </c>
      <c r="I8" s="1">
        <v>1</v>
      </c>
      <c r="J8" s="1">
        <v>0</v>
      </c>
      <c r="K8" s="1">
        <v>1</v>
      </c>
      <c r="L8" s="1">
        <v>0.3</v>
      </c>
      <c r="M8" s="2">
        <v>0</v>
      </c>
      <c r="N8" s="2">
        <v>1</v>
      </c>
      <c r="O8" s="2">
        <v>1</v>
      </c>
      <c r="P8" s="1">
        <f t="shared" si="0"/>
        <v>0</v>
      </c>
    </row>
    <row r="9" spans="4:33" x14ac:dyDescent="0.3">
      <c r="D9" s="1">
        <v>0.4</v>
      </c>
      <c r="E9" s="1">
        <v>202</v>
      </c>
      <c r="F9" s="1">
        <v>0</v>
      </c>
      <c r="G9" s="1">
        <v>95</v>
      </c>
      <c r="H9" s="1">
        <v>4</v>
      </c>
      <c r="I9" s="1">
        <v>1</v>
      </c>
      <c r="J9" s="1">
        <v>1.9417475728155338E-2</v>
      </c>
      <c r="K9" s="1">
        <v>0.98058252427184467</v>
      </c>
      <c r="L9" s="1">
        <v>0.4</v>
      </c>
      <c r="M9" s="2">
        <v>1.9417475728155338E-2</v>
      </c>
      <c r="N9" s="2">
        <v>0.98058252427184467</v>
      </c>
      <c r="O9" s="2">
        <v>1</v>
      </c>
      <c r="P9" s="1">
        <f t="shared" si="0"/>
        <v>1.9417475728155331E-2</v>
      </c>
    </row>
    <row r="10" spans="4:33" x14ac:dyDescent="0.3">
      <c r="D10" s="1">
        <v>0.5</v>
      </c>
      <c r="E10" s="1">
        <v>200</v>
      </c>
      <c r="F10" s="1">
        <v>1</v>
      </c>
      <c r="G10" s="1">
        <v>94</v>
      </c>
      <c r="H10" s="1">
        <v>6</v>
      </c>
      <c r="I10" s="1">
        <v>0.98947368421052628</v>
      </c>
      <c r="J10" s="1">
        <v>2.9126213592233011E-2</v>
      </c>
      <c r="K10" s="1">
        <v>0.970873786407767</v>
      </c>
      <c r="L10" s="1">
        <v>0.5</v>
      </c>
      <c r="M10" s="2">
        <v>2.9126213592233011E-2</v>
      </c>
      <c r="N10" s="2">
        <v>0.970873786407767</v>
      </c>
      <c r="O10" s="2">
        <v>0.98947368421052628</v>
      </c>
      <c r="P10" s="1">
        <f t="shared" si="0"/>
        <v>9.6576392437404141E-3</v>
      </c>
    </row>
    <row r="11" spans="4:33" x14ac:dyDescent="0.3">
      <c r="D11" s="1">
        <v>0.6</v>
      </c>
      <c r="E11" s="1">
        <v>195</v>
      </c>
      <c r="F11" s="1">
        <v>3</v>
      </c>
      <c r="G11" s="1">
        <v>92</v>
      </c>
      <c r="H11" s="1">
        <v>11</v>
      </c>
      <c r="I11" s="1">
        <v>0.96842105263157896</v>
      </c>
      <c r="J11" s="1">
        <v>5.3398058252427182E-2</v>
      </c>
      <c r="K11" s="1">
        <v>0.94660194174757284</v>
      </c>
      <c r="L11" s="1">
        <v>0.6</v>
      </c>
      <c r="M11" s="2">
        <v>5.3398058252427182E-2</v>
      </c>
      <c r="N11" s="2">
        <v>0.94660194174757284</v>
      </c>
      <c r="O11" s="2">
        <v>0.96842105263157896</v>
      </c>
      <c r="P11" s="1">
        <f t="shared" si="0"/>
        <v>2.3760858456821653E-2</v>
      </c>
    </row>
    <row r="12" spans="4:33" x14ac:dyDescent="0.3">
      <c r="D12" s="1">
        <v>0.7</v>
      </c>
      <c r="E12" s="1">
        <v>188</v>
      </c>
      <c r="F12" s="1">
        <v>5</v>
      </c>
      <c r="G12" s="1">
        <v>90</v>
      </c>
      <c r="H12" s="1">
        <v>18</v>
      </c>
      <c r="I12" s="1">
        <v>0.94736842105263153</v>
      </c>
      <c r="J12" s="1">
        <v>8.7378640776699032E-2</v>
      </c>
      <c r="K12" s="1">
        <v>0.91262135922330101</v>
      </c>
      <c r="L12" s="1">
        <v>0.7</v>
      </c>
      <c r="M12" s="2">
        <v>8.7378640776699032E-2</v>
      </c>
      <c r="N12" s="2">
        <v>0.91262135922330101</v>
      </c>
      <c r="O12" s="2">
        <v>0.94736842105263153</v>
      </c>
      <c r="P12" s="1">
        <f t="shared" si="0"/>
        <v>3.2549821154828802E-2</v>
      </c>
    </row>
    <row r="13" spans="4:33" x14ac:dyDescent="0.3">
      <c r="D13" s="1">
        <v>0.8</v>
      </c>
      <c r="E13" s="1">
        <v>188</v>
      </c>
      <c r="F13" s="1">
        <v>5</v>
      </c>
      <c r="G13" s="1">
        <v>90</v>
      </c>
      <c r="H13" s="1">
        <v>18</v>
      </c>
      <c r="I13" s="1">
        <v>0.94736842105263153</v>
      </c>
      <c r="J13" s="1">
        <v>8.7378640776699032E-2</v>
      </c>
      <c r="K13" s="1">
        <v>0.91262135922330101</v>
      </c>
      <c r="L13" s="1">
        <v>0.8</v>
      </c>
      <c r="M13" s="2">
        <v>8.7378640776699032E-2</v>
      </c>
      <c r="N13" s="2">
        <v>0.91262135922330101</v>
      </c>
      <c r="O13" s="2">
        <v>0.94736842105263153</v>
      </c>
      <c r="P13" s="1">
        <f t="shared" si="0"/>
        <v>0</v>
      </c>
    </row>
    <row r="14" spans="4:33" x14ac:dyDescent="0.3">
      <c r="D14" s="1">
        <v>0.9</v>
      </c>
      <c r="E14" s="1">
        <v>184</v>
      </c>
      <c r="F14" s="1">
        <v>5</v>
      </c>
      <c r="G14" s="1">
        <v>90</v>
      </c>
      <c r="H14" s="1">
        <v>22</v>
      </c>
      <c r="I14" s="1">
        <v>0.94736842105263153</v>
      </c>
      <c r="J14" s="1">
        <v>0.10679611650485436</v>
      </c>
      <c r="K14" s="1">
        <v>0.89320388349514568</v>
      </c>
      <c r="L14" s="1">
        <v>0.9</v>
      </c>
      <c r="M14" s="2">
        <v>0.10679611650485436</v>
      </c>
      <c r="N14" s="2">
        <v>0.89320388349514568</v>
      </c>
      <c r="O14" s="2">
        <v>0.94736842105263153</v>
      </c>
      <c r="P14" s="1">
        <f t="shared" si="0"/>
        <v>1.8395503321410312E-2</v>
      </c>
    </row>
    <row r="15" spans="4:33" x14ac:dyDescent="0.3">
      <c r="D15" s="1">
        <v>1</v>
      </c>
      <c r="E15" s="1">
        <v>184</v>
      </c>
      <c r="F15" s="1">
        <v>5</v>
      </c>
      <c r="G15" s="1">
        <v>90</v>
      </c>
      <c r="H15" s="1">
        <v>22</v>
      </c>
      <c r="I15" s="4">
        <v>0.94736842105263153</v>
      </c>
      <c r="J15" s="4">
        <v>0.10679611650485436</v>
      </c>
      <c r="K15" s="4">
        <v>0.89320388349514568</v>
      </c>
      <c r="L15" s="1">
        <v>1</v>
      </c>
      <c r="M15" s="2">
        <v>0.10679611650485436</v>
      </c>
      <c r="N15" s="2">
        <v>0.89320388349514568</v>
      </c>
      <c r="O15" s="2">
        <v>0.94736842105263153</v>
      </c>
      <c r="P15" s="1">
        <f t="shared" si="0"/>
        <v>0</v>
      </c>
    </row>
    <row r="16" spans="4:33" x14ac:dyDescent="0.3">
      <c r="D16" s="1">
        <v>1.1000000000000001</v>
      </c>
      <c r="E16" s="1">
        <v>181</v>
      </c>
      <c r="F16" s="1">
        <v>5</v>
      </c>
      <c r="G16" s="1">
        <v>90</v>
      </c>
      <c r="H16" s="1">
        <v>25</v>
      </c>
      <c r="I16" s="4">
        <v>0.94736842105263153</v>
      </c>
      <c r="J16" s="4">
        <v>0.12135922330097088</v>
      </c>
      <c r="K16" s="4">
        <v>0.87864077669902918</v>
      </c>
      <c r="L16" s="1">
        <v>1.1000000000000001</v>
      </c>
      <c r="M16" s="2">
        <v>0.12135922330097088</v>
      </c>
      <c r="N16" s="2">
        <v>0.87864077669902918</v>
      </c>
      <c r="O16" s="2">
        <v>0.94736842105263153</v>
      </c>
      <c r="P16" s="1">
        <f t="shared" si="0"/>
        <v>1.3796627491057735E-2</v>
      </c>
    </row>
    <row r="17" spans="4:16" x14ac:dyDescent="0.3">
      <c r="D17" s="1">
        <v>1.2</v>
      </c>
      <c r="E17" s="1">
        <v>180</v>
      </c>
      <c r="F17" s="1">
        <v>5</v>
      </c>
      <c r="G17" s="1">
        <v>90</v>
      </c>
      <c r="H17" s="1">
        <v>26</v>
      </c>
      <c r="I17" s="4">
        <v>0.94736842105263153</v>
      </c>
      <c r="J17" s="4">
        <v>0.12621359223300971</v>
      </c>
      <c r="K17" s="4">
        <v>0.87378640776699035</v>
      </c>
      <c r="L17" s="1">
        <v>1.2</v>
      </c>
      <c r="M17" s="2">
        <v>0.12621359223300971</v>
      </c>
      <c r="N17" s="2">
        <v>0.87378640776699035</v>
      </c>
      <c r="O17" s="2">
        <v>0.94736842105263153</v>
      </c>
      <c r="P17" s="1">
        <f t="shared" si="0"/>
        <v>4.598875830352578E-3</v>
      </c>
    </row>
    <row r="18" spans="4:16" x14ac:dyDescent="0.3">
      <c r="D18" s="1">
        <v>1.3</v>
      </c>
      <c r="E18" s="1">
        <v>170</v>
      </c>
      <c r="F18" s="1">
        <v>6</v>
      </c>
      <c r="G18" s="1">
        <v>89</v>
      </c>
      <c r="H18" s="1">
        <v>36</v>
      </c>
      <c r="I18" s="4">
        <v>0.93684210526315792</v>
      </c>
      <c r="J18" s="4">
        <v>0.17475728155339806</v>
      </c>
      <c r="K18" s="4">
        <v>0.82524271844660191</v>
      </c>
      <c r="L18" s="1">
        <v>1.3</v>
      </c>
      <c r="M18" s="2">
        <v>0.17475728155339806</v>
      </c>
      <c r="N18" s="2">
        <v>0.82524271844660191</v>
      </c>
      <c r="O18" s="2">
        <v>0.93684210526315792</v>
      </c>
      <c r="P18" s="1">
        <f t="shared" si="0"/>
        <v>4.5733265201839637E-2</v>
      </c>
    </row>
    <row r="19" spans="4:16" x14ac:dyDescent="0.3">
      <c r="D19" s="1">
        <v>1.4</v>
      </c>
      <c r="E19" s="1">
        <v>163</v>
      </c>
      <c r="F19" s="1">
        <v>6</v>
      </c>
      <c r="G19" s="1">
        <v>89</v>
      </c>
      <c r="H19" s="1">
        <v>43</v>
      </c>
      <c r="I19" s="4">
        <v>0.93684210526315792</v>
      </c>
      <c r="J19" s="4">
        <v>0.20873786407766989</v>
      </c>
      <c r="K19" s="4">
        <v>0.79126213592233008</v>
      </c>
      <c r="L19" s="1">
        <v>1.4</v>
      </c>
      <c r="M19" s="2">
        <v>0.20873786407766989</v>
      </c>
      <c r="N19" s="2">
        <v>0.79126213592233008</v>
      </c>
      <c r="O19" s="2">
        <v>0.93684210526315792</v>
      </c>
      <c r="P19" s="1">
        <f t="shared" si="0"/>
        <v>3.1834440470107292E-2</v>
      </c>
    </row>
    <row r="20" spans="4:16" x14ac:dyDescent="0.3">
      <c r="D20" s="1">
        <v>1.5</v>
      </c>
      <c r="E20" s="1">
        <v>163</v>
      </c>
      <c r="F20" s="1">
        <v>6</v>
      </c>
      <c r="G20" s="1">
        <v>89</v>
      </c>
      <c r="H20" s="1">
        <v>43</v>
      </c>
      <c r="I20" s="4">
        <v>0.93684210526315792</v>
      </c>
      <c r="J20" s="4">
        <v>0.20873786407766989</v>
      </c>
      <c r="K20" s="4">
        <v>0.79126213592233008</v>
      </c>
      <c r="L20" s="1">
        <v>1.5</v>
      </c>
      <c r="M20" s="2">
        <v>0.20873786407766989</v>
      </c>
      <c r="N20" s="2">
        <v>0.79126213592233008</v>
      </c>
      <c r="O20" s="2">
        <v>0.93684210526315792</v>
      </c>
      <c r="P20" s="1">
        <f t="shared" si="0"/>
        <v>0</v>
      </c>
    </row>
    <row r="21" spans="4:16" x14ac:dyDescent="0.3">
      <c r="D21" s="1">
        <v>1.6</v>
      </c>
      <c r="E21" s="1">
        <v>159</v>
      </c>
      <c r="F21" s="1">
        <v>6</v>
      </c>
      <c r="G21" s="1">
        <v>89</v>
      </c>
      <c r="H21" s="1">
        <v>47</v>
      </c>
      <c r="I21" s="4">
        <v>0.93684210526315792</v>
      </c>
      <c r="J21" s="4">
        <v>0.22815533980582525</v>
      </c>
      <c r="K21" s="4">
        <v>0.77184466019417475</v>
      </c>
      <c r="L21" s="1">
        <v>1.6</v>
      </c>
      <c r="M21" s="2">
        <v>0.22815533980582525</v>
      </c>
      <c r="N21" s="2">
        <v>0.77184466019417475</v>
      </c>
      <c r="O21" s="2">
        <v>0.93684210526315792</v>
      </c>
      <c r="P21" s="1">
        <f t="shared" si="0"/>
        <v>1.819110884006131E-2</v>
      </c>
    </row>
    <row r="22" spans="4:16" x14ac:dyDescent="0.3">
      <c r="D22" s="1">
        <v>1.7</v>
      </c>
      <c r="E22" s="1">
        <v>158</v>
      </c>
      <c r="F22" s="1">
        <v>6</v>
      </c>
      <c r="G22" s="1">
        <v>89</v>
      </c>
      <c r="H22" s="1">
        <v>48</v>
      </c>
      <c r="I22" s="4">
        <v>0.93684210526315792</v>
      </c>
      <c r="J22" s="4">
        <v>0.23300970873786409</v>
      </c>
      <c r="K22" s="4">
        <v>0.76699029126213591</v>
      </c>
      <c r="L22" s="1">
        <v>1.7</v>
      </c>
      <c r="M22" s="2">
        <v>0.23300970873786409</v>
      </c>
      <c r="N22" s="2">
        <v>0.76699029126213591</v>
      </c>
      <c r="O22" s="2">
        <v>0.93684210526315792</v>
      </c>
      <c r="P22" s="1">
        <f t="shared" si="0"/>
        <v>4.5477772100153274E-3</v>
      </c>
    </row>
    <row r="23" spans="4:16" x14ac:dyDescent="0.3">
      <c r="D23" s="1">
        <v>1.8</v>
      </c>
      <c r="E23" s="1">
        <v>153</v>
      </c>
      <c r="F23" s="1">
        <v>6</v>
      </c>
      <c r="G23" s="1">
        <v>89</v>
      </c>
      <c r="H23" s="1">
        <v>53</v>
      </c>
      <c r="I23" s="4">
        <v>0.93684210526315792</v>
      </c>
      <c r="J23" s="4">
        <v>0.25728155339805825</v>
      </c>
      <c r="K23" s="4">
        <v>0.74271844660194175</v>
      </c>
      <c r="L23" s="1">
        <v>1.8</v>
      </c>
      <c r="M23" s="2">
        <v>0.25728155339805825</v>
      </c>
      <c r="N23" s="2">
        <v>0.74271844660194175</v>
      </c>
      <c r="O23" s="2">
        <v>0.93684210526315792</v>
      </c>
      <c r="P23" s="1">
        <f t="shared" si="0"/>
        <v>2.2738886050076637E-2</v>
      </c>
    </row>
    <row r="24" spans="4:16" x14ac:dyDescent="0.3">
      <c r="D24" s="1">
        <v>1.9</v>
      </c>
      <c r="E24" s="1">
        <v>152</v>
      </c>
      <c r="F24" s="1">
        <v>7</v>
      </c>
      <c r="G24" s="1">
        <v>88</v>
      </c>
      <c r="H24" s="1">
        <v>54</v>
      </c>
      <c r="I24" s="4">
        <v>0.9263157894736842</v>
      </c>
      <c r="J24" s="4">
        <v>0.26213592233009708</v>
      </c>
      <c r="K24" s="4">
        <v>0.73786407766990292</v>
      </c>
      <c r="L24" s="1">
        <v>1.9</v>
      </c>
      <c r="M24" s="2">
        <v>0.26213592233009708</v>
      </c>
      <c r="N24" s="2">
        <v>0.73786407766990292</v>
      </c>
      <c r="O24" s="2">
        <v>0.9263157894736842</v>
      </c>
      <c r="P24" s="1">
        <f t="shared" si="0"/>
        <v>4.5222278998467026E-3</v>
      </c>
    </row>
    <row r="25" spans="4:16" x14ac:dyDescent="0.3">
      <c r="D25" s="1">
        <v>2</v>
      </c>
      <c r="E25" s="1">
        <v>152</v>
      </c>
      <c r="F25" s="1">
        <v>7</v>
      </c>
      <c r="G25" s="1">
        <v>88</v>
      </c>
      <c r="H25" s="1">
        <v>54</v>
      </c>
      <c r="I25" s="4">
        <v>0.9263157894736842</v>
      </c>
      <c r="J25" s="4">
        <v>0.26213592233009708</v>
      </c>
      <c r="K25" s="4">
        <v>0.73786407766990292</v>
      </c>
      <c r="L25" s="1">
        <v>2</v>
      </c>
      <c r="M25" s="2">
        <v>0.26213592233009708</v>
      </c>
      <c r="N25" s="2">
        <v>0.73786407766990292</v>
      </c>
      <c r="O25" s="2">
        <v>0.9263157894736842</v>
      </c>
      <c r="P25" s="1">
        <f t="shared" si="0"/>
        <v>0</v>
      </c>
    </row>
    <row r="26" spans="4:16" x14ac:dyDescent="0.3">
      <c r="D26" s="1">
        <v>2.1</v>
      </c>
      <c r="E26" s="1">
        <v>148</v>
      </c>
      <c r="F26" s="1">
        <v>8</v>
      </c>
      <c r="G26" s="1">
        <v>87</v>
      </c>
      <c r="H26" s="1">
        <v>58</v>
      </c>
      <c r="I26" s="4">
        <v>0.91578947368421049</v>
      </c>
      <c r="J26" s="4">
        <v>0.28155339805825241</v>
      </c>
      <c r="K26" s="4">
        <v>0.71844660194174759</v>
      </c>
      <c r="L26" s="1">
        <v>2.1</v>
      </c>
      <c r="M26" s="2">
        <v>0.28155339805825241</v>
      </c>
      <c r="N26" s="2">
        <v>0.71844660194174759</v>
      </c>
      <c r="O26" s="2">
        <v>0.91578947368421049</v>
      </c>
      <c r="P26" s="1">
        <f t="shared" si="0"/>
        <v>1.7884517118037804E-2</v>
      </c>
    </row>
    <row r="27" spans="4:16" x14ac:dyDescent="0.3">
      <c r="D27" s="1">
        <v>2.2000000000000002</v>
      </c>
      <c r="E27" s="1">
        <v>148</v>
      </c>
      <c r="F27" s="1">
        <v>8</v>
      </c>
      <c r="G27" s="1">
        <v>87</v>
      </c>
      <c r="H27" s="1">
        <v>58</v>
      </c>
      <c r="I27" s="4">
        <v>0.91578947368421049</v>
      </c>
      <c r="J27" s="4">
        <v>0.28155339805825241</v>
      </c>
      <c r="K27" s="4">
        <v>0.71844660194174759</v>
      </c>
      <c r="L27" s="1">
        <v>2.2000000000000002</v>
      </c>
      <c r="M27" s="2">
        <v>0.28155339805825241</v>
      </c>
      <c r="N27" s="2">
        <v>0.71844660194174759</v>
      </c>
      <c r="O27" s="2">
        <v>0.91578947368421049</v>
      </c>
      <c r="P27" s="1">
        <f t="shared" si="0"/>
        <v>0</v>
      </c>
    </row>
    <row r="28" spans="4:16" x14ac:dyDescent="0.3">
      <c r="D28" s="1">
        <v>2.2999999999999998</v>
      </c>
      <c r="E28" s="1">
        <v>142</v>
      </c>
      <c r="F28" s="1">
        <v>8</v>
      </c>
      <c r="G28" s="1">
        <v>87</v>
      </c>
      <c r="H28" s="1">
        <v>64</v>
      </c>
      <c r="I28" s="4">
        <v>0.91578947368421049</v>
      </c>
      <c r="J28" s="4">
        <v>0.31067961165048541</v>
      </c>
      <c r="K28" s="4">
        <v>0.68932038834951459</v>
      </c>
      <c r="L28" s="1">
        <v>2.2999999999999998</v>
      </c>
      <c r="M28" s="2">
        <v>0.31067961165048541</v>
      </c>
      <c r="N28" s="2">
        <v>0.68932038834951459</v>
      </c>
      <c r="O28" s="2">
        <v>0.91578947368421049</v>
      </c>
      <c r="P28" s="1">
        <f t="shared" si="0"/>
        <v>2.6673479816044954E-2</v>
      </c>
    </row>
    <row r="29" spans="4:16" x14ac:dyDescent="0.3">
      <c r="D29" s="1">
        <v>2.4</v>
      </c>
      <c r="E29" s="1">
        <v>142</v>
      </c>
      <c r="F29" s="1">
        <v>8</v>
      </c>
      <c r="G29" s="1">
        <v>87</v>
      </c>
      <c r="H29" s="1">
        <v>64</v>
      </c>
      <c r="I29" s="4">
        <v>0.91578947368421049</v>
      </c>
      <c r="J29" s="4">
        <v>0.31067961165048541</v>
      </c>
      <c r="K29" s="4">
        <v>0.68932038834951459</v>
      </c>
      <c r="L29" s="1">
        <v>2.4</v>
      </c>
      <c r="M29" s="2">
        <v>0.31067961165048541</v>
      </c>
      <c r="N29" s="2">
        <v>0.68932038834951459</v>
      </c>
      <c r="O29" s="2">
        <v>0.91578947368421049</v>
      </c>
      <c r="P29" s="1">
        <f t="shared" si="0"/>
        <v>0</v>
      </c>
    </row>
    <row r="30" spans="4:16" x14ac:dyDescent="0.3">
      <c r="D30" s="1">
        <v>2.5</v>
      </c>
      <c r="E30" s="1">
        <v>141</v>
      </c>
      <c r="F30" s="1">
        <v>8</v>
      </c>
      <c r="G30" s="1">
        <v>87</v>
      </c>
      <c r="H30" s="1">
        <v>65</v>
      </c>
      <c r="I30" s="4">
        <v>0.91578947368421049</v>
      </c>
      <c r="J30" s="4">
        <v>0.3155339805825243</v>
      </c>
      <c r="K30" s="4">
        <v>0.68446601941747565</v>
      </c>
      <c r="L30" s="1">
        <v>2.5</v>
      </c>
      <c r="M30" s="2">
        <v>0.3155339805825243</v>
      </c>
      <c r="N30" s="2">
        <v>0.68446601941747565</v>
      </c>
      <c r="O30" s="2">
        <v>0.91578947368421049</v>
      </c>
      <c r="P30" s="1">
        <f t="shared" si="0"/>
        <v>4.4455799693409277E-3</v>
      </c>
    </row>
    <row r="31" spans="4:16" x14ac:dyDescent="0.3">
      <c r="D31" s="1">
        <v>2.6</v>
      </c>
      <c r="E31" s="1">
        <v>139</v>
      </c>
      <c r="F31" s="1">
        <v>9</v>
      </c>
      <c r="G31" s="1">
        <v>86</v>
      </c>
      <c r="H31" s="1">
        <v>67</v>
      </c>
      <c r="I31" s="4">
        <v>0.90526315789473688</v>
      </c>
      <c r="J31" s="4">
        <v>0.32524271844660196</v>
      </c>
      <c r="K31" s="4">
        <v>0.67475728155339798</v>
      </c>
      <c r="L31" s="1">
        <v>2.6</v>
      </c>
      <c r="M31" s="2">
        <v>0.32524271844660196</v>
      </c>
      <c r="N31" s="2">
        <v>0.67475728155339798</v>
      </c>
      <c r="O31" s="2">
        <v>0.90526315789473688</v>
      </c>
      <c r="P31" s="1">
        <f t="shared" si="0"/>
        <v>8.8400613183444009E-3</v>
      </c>
    </row>
    <row r="32" spans="4:16" x14ac:dyDescent="0.3">
      <c r="D32" s="1">
        <v>2.7</v>
      </c>
      <c r="E32" s="1">
        <v>139</v>
      </c>
      <c r="F32" s="1">
        <v>9</v>
      </c>
      <c r="G32" s="1">
        <v>86</v>
      </c>
      <c r="H32" s="1">
        <v>67</v>
      </c>
      <c r="I32" s="4">
        <v>0.90526315789473688</v>
      </c>
      <c r="J32" s="4">
        <v>0.32524271844660196</v>
      </c>
      <c r="K32" s="4">
        <v>0.67475728155339798</v>
      </c>
      <c r="L32" s="1">
        <v>2.7</v>
      </c>
      <c r="M32" s="2">
        <v>0.32524271844660196</v>
      </c>
      <c r="N32" s="2">
        <v>0.67475728155339798</v>
      </c>
      <c r="O32" s="2">
        <v>0.90526315789473688</v>
      </c>
      <c r="P32" s="1">
        <f t="shared" si="0"/>
        <v>0</v>
      </c>
    </row>
    <row r="33" spans="4:16" x14ac:dyDescent="0.3">
      <c r="D33" s="1">
        <v>2.8</v>
      </c>
      <c r="E33" s="1">
        <v>138</v>
      </c>
      <c r="F33" s="1">
        <v>9</v>
      </c>
      <c r="G33" s="1">
        <v>86</v>
      </c>
      <c r="H33" s="1">
        <v>68</v>
      </c>
      <c r="I33" s="4">
        <v>0.90526315789473688</v>
      </c>
      <c r="J33" s="4">
        <v>0.3300970873786408</v>
      </c>
      <c r="K33" s="4">
        <v>0.66990291262135915</v>
      </c>
      <c r="L33" s="1">
        <v>2.8</v>
      </c>
      <c r="M33" s="2">
        <v>0.3300970873786408</v>
      </c>
      <c r="N33" s="2">
        <v>0.66990291262135915</v>
      </c>
      <c r="O33" s="2">
        <v>0.90526315789473688</v>
      </c>
      <c r="P33" s="1">
        <f t="shared" si="0"/>
        <v>4.3944813490035747E-3</v>
      </c>
    </row>
    <row r="34" spans="4:16" x14ac:dyDescent="0.3">
      <c r="D34" s="1">
        <v>2.9</v>
      </c>
      <c r="E34" s="1">
        <v>138</v>
      </c>
      <c r="F34" s="1">
        <v>9</v>
      </c>
      <c r="G34" s="1">
        <v>86</v>
      </c>
      <c r="H34" s="1">
        <v>68</v>
      </c>
      <c r="I34" s="4">
        <v>0.90526315789473688</v>
      </c>
      <c r="J34" s="4">
        <v>0.3300970873786408</v>
      </c>
      <c r="K34" s="4">
        <v>0.66990291262135915</v>
      </c>
      <c r="L34" s="1">
        <v>2.9</v>
      </c>
      <c r="M34" s="2">
        <v>0.3300970873786408</v>
      </c>
      <c r="N34" s="2">
        <v>0.66990291262135915</v>
      </c>
      <c r="O34" s="2">
        <v>0.90526315789473688</v>
      </c>
      <c r="P34" s="1">
        <f t="shared" si="0"/>
        <v>0</v>
      </c>
    </row>
    <row r="35" spans="4:16" x14ac:dyDescent="0.3">
      <c r="D35" s="1">
        <v>3</v>
      </c>
      <c r="E35" s="1">
        <v>137</v>
      </c>
      <c r="F35" s="1">
        <v>9</v>
      </c>
      <c r="G35" s="1">
        <v>86</v>
      </c>
      <c r="H35" s="1">
        <v>69</v>
      </c>
      <c r="I35" s="4">
        <v>0.90526315789473688</v>
      </c>
      <c r="J35" s="4">
        <v>0.33495145631067963</v>
      </c>
      <c r="K35" s="4">
        <v>0.66504854368932032</v>
      </c>
      <c r="L35" s="1">
        <v>3</v>
      </c>
      <c r="M35" s="2">
        <v>0.33495145631067963</v>
      </c>
      <c r="N35" s="2">
        <v>0.66504854368932032</v>
      </c>
      <c r="O35" s="2">
        <v>0.90526315789473688</v>
      </c>
      <c r="P35" s="1">
        <f t="shared" si="0"/>
        <v>4.3944813490035747E-3</v>
      </c>
    </row>
    <row r="36" spans="4:16" x14ac:dyDescent="0.3">
      <c r="D36" s="1">
        <v>3.1</v>
      </c>
      <c r="E36" s="1">
        <v>136</v>
      </c>
      <c r="F36" s="1">
        <v>9</v>
      </c>
      <c r="G36" s="1">
        <v>86</v>
      </c>
      <c r="H36" s="1">
        <v>70</v>
      </c>
      <c r="I36" s="4">
        <v>0.90526315789473688</v>
      </c>
      <c r="J36" s="4">
        <v>0.33980582524271846</v>
      </c>
      <c r="K36" s="4">
        <v>0.66019417475728148</v>
      </c>
      <c r="L36" s="1">
        <v>3.1</v>
      </c>
      <c r="M36" s="2">
        <v>0.33980582524271846</v>
      </c>
      <c r="N36" s="2">
        <v>0.66019417475728148</v>
      </c>
      <c r="O36" s="2">
        <v>0.90526315789473688</v>
      </c>
      <c r="P36" s="1">
        <f t="shared" si="0"/>
        <v>4.3944813490035747E-3</v>
      </c>
    </row>
    <row r="37" spans="4:16" x14ac:dyDescent="0.3">
      <c r="D37" s="1">
        <v>3.2</v>
      </c>
      <c r="E37" s="1">
        <v>136</v>
      </c>
      <c r="F37" s="1">
        <v>9</v>
      </c>
      <c r="G37" s="1">
        <v>86</v>
      </c>
      <c r="H37" s="1">
        <v>70</v>
      </c>
      <c r="I37" s="4">
        <v>0.90526315789473688</v>
      </c>
      <c r="J37" s="4">
        <v>0.33980582524271846</v>
      </c>
      <c r="K37" s="4">
        <v>0.66019417475728148</v>
      </c>
      <c r="L37" s="1">
        <v>3.2</v>
      </c>
      <c r="M37" s="2">
        <v>0.33980582524271846</v>
      </c>
      <c r="N37" s="2">
        <v>0.66019417475728148</v>
      </c>
      <c r="O37" s="2">
        <v>0.90526315789473688</v>
      </c>
      <c r="P37" s="1">
        <f t="shared" si="0"/>
        <v>0</v>
      </c>
    </row>
    <row r="38" spans="4:16" x14ac:dyDescent="0.3">
      <c r="D38" s="1">
        <v>3.3</v>
      </c>
      <c r="E38" s="1">
        <v>133</v>
      </c>
      <c r="F38" s="1">
        <v>9</v>
      </c>
      <c r="G38" s="1">
        <v>86</v>
      </c>
      <c r="H38" s="1">
        <v>73</v>
      </c>
      <c r="I38" s="4">
        <v>0.90526315789473688</v>
      </c>
      <c r="J38" s="4">
        <v>0.35436893203883496</v>
      </c>
      <c r="K38" s="4">
        <v>0.64563106796116498</v>
      </c>
      <c r="L38" s="1">
        <v>3.3</v>
      </c>
      <c r="M38" s="2">
        <v>0.35436893203883496</v>
      </c>
      <c r="N38" s="2">
        <v>0.64563106796116498</v>
      </c>
      <c r="O38" s="2">
        <v>0.90526315789473688</v>
      </c>
      <c r="P38" s="1">
        <f t="shared" si="0"/>
        <v>1.3183444047010726E-2</v>
      </c>
    </row>
    <row r="39" spans="4:16" x14ac:dyDescent="0.3">
      <c r="D39" s="1">
        <v>3.4</v>
      </c>
      <c r="E39" s="1">
        <v>133</v>
      </c>
      <c r="F39" s="1">
        <v>9</v>
      </c>
      <c r="G39" s="1">
        <v>86</v>
      </c>
      <c r="H39" s="1">
        <v>73</v>
      </c>
      <c r="I39" s="4">
        <v>0.90526315789473688</v>
      </c>
      <c r="J39" s="4">
        <v>0.35436893203883496</v>
      </c>
      <c r="K39" s="4">
        <v>0.64563106796116498</v>
      </c>
      <c r="L39" s="1">
        <v>3.4</v>
      </c>
      <c r="M39" s="2">
        <v>0.35436893203883496</v>
      </c>
      <c r="N39" s="2">
        <v>0.64563106796116498</v>
      </c>
      <c r="O39" s="2">
        <v>0.90526315789473688</v>
      </c>
      <c r="P39" s="1">
        <f t="shared" si="0"/>
        <v>0</v>
      </c>
    </row>
    <row r="40" spans="4:16" x14ac:dyDescent="0.3">
      <c r="D40" s="1">
        <v>3.5</v>
      </c>
      <c r="E40" s="1">
        <v>133</v>
      </c>
      <c r="F40" s="1">
        <v>11</v>
      </c>
      <c r="G40" s="1">
        <v>84</v>
      </c>
      <c r="H40" s="1">
        <v>73</v>
      </c>
      <c r="I40" s="4">
        <v>0.88421052631578945</v>
      </c>
      <c r="J40" s="4">
        <v>0.35436893203883496</v>
      </c>
      <c r="K40" s="4">
        <v>0.64563106796116498</v>
      </c>
      <c r="L40" s="1">
        <v>3.5</v>
      </c>
      <c r="M40" s="2">
        <v>0.35436893203883496</v>
      </c>
      <c r="N40" s="2">
        <v>0.64563106796116498</v>
      </c>
      <c r="O40" s="2">
        <v>0.88421052631578945</v>
      </c>
      <c r="P40" s="1">
        <f t="shared" si="0"/>
        <v>0</v>
      </c>
    </row>
    <row r="41" spans="4:16" x14ac:dyDescent="0.3">
      <c r="D41" s="1">
        <v>3.6</v>
      </c>
      <c r="E41" s="1">
        <v>133</v>
      </c>
      <c r="F41" s="1">
        <v>11</v>
      </c>
      <c r="G41" s="1">
        <v>84</v>
      </c>
      <c r="H41" s="1">
        <v>73</v>
      </c>
      <c r="I41" s="4">
        <v>0.88421052631578945</v>
      </c>
      <c r="J41" s="4">
        <v>0.35436893203883496</v>
      </c>
      <c r="K41" s="4">
        <v>0.64563106796116498</v>
      </c>
      <c r="L41" s="1">
        <v>3.6</v>
      </c>
      <c r="M41" s="2">
        <v>0.35436893203883496</v>
      </c>
      <c r="N41" s="2">
        <v>0.64563106796116498</v>
      </c>
      <c r="O41" s="2">
        <v>0.88421052631578945</v>
      </c>
      <c r="P41" s="1">
        <f t="shared" si="0"/>
        <v>0</v>
      </c>
    </row>
    <row r="42" spans="4:16" x14ac:dyDescent="0.3">
      <c r="D42" s="1">
        <v>3.7</v>
      </c>
      <c r="E42" s="1">
        <v>133</v>
      </c>
      <c r="F42" s="1">
        <v>11</v>
      </c>
      <c r="G42" s="1">
        <v>84</v>
      </c>
      <c r="H42" s="1">
        <v>73</v>
      </c>
      <c r="I42" s="4">
        <v>0.88421052631578945</v>
      </c>
      <c r="J42" s="4">
        <v>0.35436893203883496</v>
      </c>
      <c r="K42" s="4">
        <v>0.64563106796116498</v>
      </c>
      <c r="L42" s="1">
        <v>3.7</v>
      </c>
      <c r="M42" s="2">
        <v>0.35436893203883496</v>
      </c>
      <c r="N42" s="2">
        <v>0.64563106796116498</v>
      </c>
      <c r="O42" s="2">
        <v>0.88421052631578945</v>
      </c>
      <c r="P42" s="1">
        <f t="shared" si="0"/>
        <v>0</v>
      </c>
    </row>
    <row r="43" spans="4:16" x14ac:dyDescent="0.3">
      <c r="D43" s="1">
        <v>3.8</v>
      </c>
      <c r="E43" s="1">
        <v>130</v>
      </c>
      <c r="F43" s="1">
        <v>12</v>
      </c>
      <c r="G43" s="1">
        <v>83</v>
      </c>
      <c r="H43" s="1">
        <v>76</v>
      </c>
      <c r="I43" s="4">
        <v>0.87368421052631584</v>
      </c>
      <c r="J43" s="4">
        <v>0.36893203883495146</v>
      </c>
      <c r="K43" s="4">
        <v>0.63106796116504849</v>
      </c>
      <c r="L43" s="1">
        <v>3.8</v>
      </c>
      <c r="M43" s="2">
        <v>0.36893203883495146</v>
      </c>
      <c r="N43" s="2">
        <v>0.63106796116504849</v>
      </c>
      <c r="O43" s="2">
        <v>0.87368421052631584</v>
      </c>
      <c r="P43" s="1">
        <f t="shared" si="0"/>
        <v>1.2800204394481344E-2</v>
      </c>
    </row>
    <row r="44" spans="4:16" x14ac:dyDescent="0.3">
      <c r="D44" s="1">
        <v>3.9</v>
      </c>
      <c r="E44" s="1">
        <v>130</v>
      </c>
      <c r="F44" s="1">
        <v>12</v>
      </c>
      <c r="G44" s="1">
        <v>83</v>
      </c>
      <c r="H44" s="1">
        <v>76</v>
      </c>
      <c r="I44" s="4">
        <v>0.87368421052631584</v>
      </c>
      <c r="J44" s="4">
        <v>0.36893203883495146</v>
      </c>
      <c r="K44" s="4">
        <v>0.63106796116504849</v>
      </c>
      <c r="L44" s="1">
        <v>3.9</v>
      </c>
      <c r="M44" s="2">
        <v>0.36893203883495146</v>
      </c>
      <c r="N44" s="2">
        <v>0.63106796116504849</v>
      </c>
      <c r="O44" s="2">
        <v>0.87368421052631584</v>
      </c>
      <c r="P44" s="1">
        <f t="shared" si="0"/>
        <v>0</v>
      </c>
    </row>
    <row r="45" spans="4:16" x14ac:dyDescent="0.3">
      <c r="D45" s="1">
        <v>4</v>
      </c>
      <c r="E45" s="1">
        <v>130</v>
      </c>
      <c r="F45" s="1">
        <v>13</v>
      </c>
      <c r="G45" s="1">
        <v>82</v>
      </c>
      <c r="H45" s="1">
        <v>76</v>
      </c>
      <c r="I45" s="4">
        <v>0.86315789473684212</v>
      </c>
      <c r="J45" s="4">
        <v>0.36893203883495146</v>
      </c>
      <c r="K45" s="4">
        <v>0.63106796116504849</v>
      </c>
      <c r="L45" s="1">
        <v>4</v>
      </c>
      <c r="M45" s="2">
        <v>0.36893203883495146</v>
      </c>
      <c r="N45" s="2">
        <v>0.63106796116504849</v>
      </c>
      <c r="O45" s="2">
        <v>0.86315789473684212</v>
      </c>
      <c r="P45" s="1">
        <f t="shared" si="0"/>
        <v>0</v>
      </c>
    </row>
    <row r="46" spans="4:16" x14ac:dyDescent="0.3">
      <c r="D46" s="1">
        <v>4.0999999999999996</v>
      </c>
      <c r="E46" s="1">
        <v>125</v>
      </c>
      <c r="F46" s="1">
        <v>14</v>
      </c>
      <c r="G46" s="1">
        <v>81</v>
      </c>
      <c r="H46" s="1">
        <v>81</v>
      </c>
      <c r="I46" s="4">
        <v>0.85263157894736841</v>
      </c>
      <c r="J46" s="4">
        <v>0.39320388349514562</v>
      </c>
      <c r="K46" s="4">
        <v>0.60679611650485432</v>
      </c>
      <c r="L46" s="1">
        <v>4.0999999999999996</v>
      </c>
      <c r="M46" s="2">
        <v>0.39320388349514562</v>
      </c>
      <c r="N46" s="2">
        <v>0.60679611650485432</v>
      </c>
      <c r="O46" s="2">
        <v>0.85263157894736841</v>
      </c>
      <c r="P46" s="1">
        <f t="shared" si="0"/>
        <v>2.0822687787429729E-2</v>
      </c>
    </row>
    <row r="47" spans="4:16" x14ac:dyDescent="0.3">
      <c r="D47" s="1">
        <v>4.2</v>
      </c>
      <c r="E47" s="1">
        <v>125</v>
      </c>
      <c r="F47" s="1">
        <v>15</v>
      </c>
      <c r="G47" s="1">
        <v>80</v>
      </c>
      <c r="H47" s="1">
        <v>81</v>
      </c>
      <c r="I47" s="4">
        <v>0.84210526315789469</v>
      </c>
      <c r="J47" s="4">
        <v>0.39320388349514562</v>
      </c>
      <c r="K47" s="4">
        <v>0.60679611650485432</v>
      </c>
      <c r="L47" s="1">
        <v>4.2</v>
      </c>
      <c r="M47" s="2">
        <v>0.39320388349514562</v>
      </c>
      <c r="N47" s="2">
        <v>0.60679611650485432</v>
      </c>
      <c r="O47" s="2">
        <v>0.84210526315789469</v>
      </c>
      <c r="P47" s="1">
        <f t="shared" si="0"/>
        <v>0</v>
      </c>
    </row>
    <row r="48" spans="4:16" x14ac:dyDescent="0.3">
      <c r="D48" s="1">
        <v>4.3</v>
      </c>
      <c r="E48" s="1">
        <v>125</v>
      </c>
      <c r="F48" s="1">
        <v>15</v>
      </c>
      <c r="G48" s="1">
        <v>80</v>
      </c>
      <c r="H48" s="1">
        <v>81</v>
      </c>
      <c r="I48" s="4">
        <v>0.84210526315789469</v>
      </c>
      <c r="J48" s="4">
        <v>0.39320388349514562</v>
      </c>
      <c r="K48" s="4">
        <v>0.60679611650485432</v>
      </c>
      <c r="L48" s="1">
        <v>4.3</v>
      </c>
      <c r="M48" s="2">
        <v>0.39320388349514562</v>
      </c>
      <c r="N48" s="2">
        <v>0.60679611650485432</v>
      </c>
      <c r="O48" s="2">
        <v>0.84210526315789469</v>
      </c>
      <c r="P48" s="1">
        <f t="shared" si="0"/>
        <v>0</v>
      </c>
    </row>
    <row r="49" spans="4:16" x14ac:dyDescent="0.3">
      <c r="D49" s="1">
        <v>4.4000000000000004</v>
      </c>
      <c r="E49" s="1">
        <v>119</v>
      </c>
      <c r="F49" s="1">
        <v>16</v>
      </c>
      <c r="G49" s="1">
        <v>79</v>
      </c>
      <c r="H49" s="1">
        <v>87</v>
      </c>
      <c r="I49" s="4">
        <v>0.83157894736842108</v>
      </c>
      <c r="J49" s="4">
        <v>0.42233009708737862</v>
      </c>
      <c r="K49" s="4">
        <v>0.57766990291262132</v>
      </c>
      <c r="L49" s="1">
        <v>4.4000000000000004</v>
      </c>
      <c r="M49" s="2">
        <v>0.42233009708737862</v>
      </c>
      <c r="N49" s="2">
        <v>0.57766990291262132</v>
      </c>
      <c r="O49" s="2">
        <v>0.83157894736842108</v>
      </c>
      <c r="P49" s="1">
        <f t="shared" si="0"/>
        <v>2.4374041900868663E-2</v>
      </c>
    </row>
    <row r="50" spans="4:16" x14ac:dyDescent="0.3">
      <c r="D50" s="1">
        <v>4.5</v>
      </c>
      <c r="E50" s="1">
        <v>114</v>
      </c>
      <c r="F50" s="1">
        <v>16</v>
      </c>
      <c r="G50" s="1">
        <v>79</v>
      </c>
      <c r="H50" s="1">
        <v>92</v>
      </c>
      <c r="I50" s="4">
        <v>0.83157894736842108</v>
      </c>
      <c r="J50" s="4">
        <v>0.44660194174757284</v>
      </c>
      <c r="K50" s="4">
        <v>0.55339805825242716</v>
      </c>
      <c r="L50" s="1">
        <v>4.5</v>
      </c>
      <c r="M50" s="2">
        <v>0.44660194174757284</v>
      </c>
      <c r="N50" s="2">
        <v>0.55339805825242716</v>
      </c>
      <c r="O50" s="2">
        <v>0.83157894736842108</v>
      </c>
      <c r="P50" s="1">
        <f t="shared" si="0"/>
        <v>2.0183955033214095E-2</v>
      </c>
    </row>
    <row r="51" spans="4:16" x14ac:dyDescent="0.3">
      <c r="D51" s="1">
        <v>4.5999999999999996</v>
      </c>
      <c r="E51" s="1">
        <v>109</v>
      </c>
      <c r="F51" s="1">
        <v>18</v>
      </c>
      <c r="G51" s="1">
        <v>77</v>
      </c>
      <c r="H51" s="1">
        <v>97</v>
      </c>
      <c r="I51" s="4">
        <v>0.81052631578947365</v>
      </c>
      <c r="J51" s="4">
        <v>0.470873786407767</v>
      </c>
      <c r="K51" s="4">
        <v>0.529126213592233</v>
      </c>
      <c r="L51" s="1">
        <v>4.5999999999999996</v>
      </c>
      <c r="M51" s="2">
        <v>0.470873786407767</v>
      </c>
      <c r="N51" s="2">
        <v>0.529126213592233</v>
      </c>
      <c r="O51" s="2">
        <v>0.81052631578947365</v>
      </c>
      <c r="P51" s="1">
        <f t="shared" si="0"/>
        <v>1.9928461931527839E-2</v>
      </c>
    </row>
    <row r="52" spans="4:16" x14ac:dyDescent="0.3">
      <c r="D52" s="1">
        <v>4.7</v>
      </c>
      <c r="E52" s="1">
        <v>104</v>
      </c>
      <c r="F52" s="1">
        <v>18</v>
      </c>
      <c r="G52" s="1">
        <v>77</v>
      </c>
      <c r="H52" s="1">
        <v>102</v>
      </c>
      <c r="I52" s="4">
        <v>0.81052631578947365</v>
      </c>
      <c r="J52" s="4">
        <v>0.49514563106796117</v>
      </c>
      <c r="K52" s="4">
        <v>0.50485436893203883</v>
      </c>
      <c r="L52" s="1">
        <v>4.7</v>
      </c>
      <c r="M52" s="2">
        <v>0.49514563106796117</v>
      </c>
      <c r="N52" s="2">
        <v>0.50485436893203883</v>
      </c>
      <c r="O52" s="2">
        <v>0.81052631578947365</v>
      </c>
      <c r="P52" s="1">
        <f t="shared" si="0"/>
        <v>1.9672968829841583E-2</v>
      </c>
    </row>
    <row r="53" spans="4:16" x14ac:dyDescent="0.3">
      <c r="D53" s="1">
        <v>4.8</v>
      </c>
      <c r="E53" s="1">
        <v>104</v>
      </c>
      <c r="F53" s="1">
        <v>18</v>
      </c>
      <c r="G53" s="1">
        <v>77</v>
      </c>
      <c r="H53" s="1">
        <v>102</v>
      </c>
      <c r="I53" s="4">
        <v>0.81052631578947365</v>
      </c>
      <c r="J53" s="4">
        <v>0.49514563106796117</v>
      </c>
      <c r="K53" s="4">
        <v>0.50485436893203883</v>
      </c>
      <c r="L53" s="1">
        <v>4.8</v>
      </c>
      <c r="M53" s="2">
        <v>0.49514563106796117</v>
      </c>
      <c r="N53" s="2">
        <v>0.50485436893203883</v>
      </c>
      <c r="O53" s="2">
        <v>0.81052631578947365</v>
      </c>
      <c r="P53" s="1">
        <f t="shared" si="0"/>
        <v>0</v>
      </c>
    </row>
    <row r="54" spans="4:16" x14ac:dyDescent="0.3">
      <c r="D54" s="1">
        <v>4.9000000000000004</v>
      </c>
      <c r="E54" s="1">
        <v>101</v>
      </c>
      <c r="F54" s="1">
        <v>20</v>
      </c>
      <c r="G54" s="1">
        <v>75</v>
      </c>
      <c r="H54" s="1">
        <v>105</v>
      </c>
      <c r="I54" s="4">
        <v>0.78947368421052633</v>
      </c>
      <c r="J54" s="4">
        <v>0.50970873786407767</v>
      </c>
      <c r="K54" s="4">
        <v>0.49029126213592233</v>
      </c>
      <c r="L54" s="1">
        <v>4.9000000000000004</v>
      </c>
      <c r="M54" s="2">
        <v>0.50970873786407767</v>
      </c>
      <c r="N54" s="2">
        <v>0.49029126213592233</v>
      </c>
      <c r="O54" s="2">
        <v>0.78947368421052633</v>
      </c>
      <c r="P54" s="1">
        <f t="shared" si="0"/>
        <v>1.1650485436893199E-2</v>
      </c>
    </row>
    <row r="55" spans="4:16" x14ac:dyDescent="0.3">
      <c r="D55" s="1">
        <v>5</v>
      </c>
      <c r="E55" s="1">
        <v>95</v>
      </c>
      <c r="F55" s="1">
        <v>20</v>
      </c>
      <c r="G55" s="1">
        <v>75</v>
      </c>
      <c r="H55" s="1">
        <v>111</v>
      </c>
      <c r="I55" s="4">
        <v>0.78947368421052633</v>
      </c>
      <c r="J55" s="4">
        <v>0.53883495145631066</v>
      </c>
      <c r="K55" s="4">
        <v>0.46116504854368934</v>
      </c>
      <c r="L55" s="1">
        <v>5</v>
      </c>
      <c r="M55" s="2">
        <v>0.53883495145631066</v>
      </c>
      <c r="N55" s="2">
        <v>0.46116504854368934</v>
      </c>
      <c r="O55" s="2">
        <v>0.78947368421052633</v>
      </c>
      <c r="P55" s="1">
        <f t="shared" si="0"/>
        <v>2.2994379151762893E-2</v>
      </c>
    </row>
    <row r="56" spans="4:16" x14ac:dyDescent="0.3">
      <c r="D56" s="1">
        <v>5.0999999999999996</v>
      </c>
      <c r="E56" s="1">
        <v>91</v>
      </c>
      <c r="F56" s="1">
        <v>21</v>
      </c>
      <c r="G56" s="1">
        <v>74</v>
      </c>
      <c r="H56" s="1">
        <v>115</v>
      </c>
      <c r="I56" s="4">
        <v>0.77894736842105261</v>
      </c>
      <c r="J56" s="4">
        <v>0.55825242718446599</v>
      </c>
      <c r="K56" s="4">
        <v>0.44174757281553401</v>
      </c>
      <c r="L56" s="1">
        <v>5.0999999999999996</v>
      </c>
      <c r="M56" s="2">
        <v>0.55825242718446599</v>
      </c>
      <c r="N56" s="2">
        <v>0.44174757281553401</v>
      </c>
      <c r="O56" s="2">
        <v>0.77894736842105261</v>
      </c>
      <c r="P56" s="1">
        <f t="shared" si="0"/>
        <v>1.5227388860500759E-2</v>
      </c>
    </row>
    <row r="57" spans="4:16" x14ac:dyDescent="0.3">
      <c r="D57" s="1">
        <v>5.2</v>
      </c>
      <c r="E57" s="1">
        <v>90</v>
      </c>
      <c r="F57" s="1">
        <v>21</v>
      </c>
      <c r="G57" s="1">
        <v>74</v>
      </c>
      <c r="H57" s="1">
        <v>116</v>
      </c>
      <c r="I57" s="4">
        <v>0.77894736842105261</v>
      </c>
      <c r="J57" s="4">
        <v>0.56310679611650483</v>
      </c>
      <c r="K57" s="4">
        <v>0.43689320388349517</v>
      </c>
      <c r="L57" s="1">
        <v>5.2</v>
      </c>
      <c r="M57" s="2">
        <v>0.56310679611650483</v>
      </c>
      <c r="N57" s="2">
        <v>0.43689320388349517</v>
      </c>
      <c r="O57" s="2">
        <v>0.77894736842105261</v>
      </c>
      <c r="P57" s="1">
        <f t="shared" si="0"/>
        <v>3.7812979049565644E-3</v>
      </c>
    </row>
    <row r="58" spans="4:16" x14ac:dyDescent="0.3">
      <c r="D58" s="1">
        <v>5.3</v>
      </c>
      <c r="E58" s="1">
        <v>90</v>
      </c>
      <c r="F58" s="1">
        <v>21</v>
      </c>
      <c r="G58" s="1">
        <v>74</v>
      </c>
      <c r="H58" s="1">
        <v>116</v>
      </c>
      <c r="I58" s="4">
        <v>0.77894736842105261</v>
      </c>
      <c r="J58" s="4">
        <v>0.56310679611650483</v>
      </c>
      <c r="K58" s="4">
        <v>0.43689320388349517</v>
      </c>
      <c r="L58" s="1">
        <v>5.3</v>
      </c>
      <c r="M58" s="2">
        <v>0.56310679611650483</v>
      </c>
      <c r="N58" s="2">
        <v>0.43689320388349517</v>
      </c>
      <c r="O58" s="2">
        <v>0.77894736842105261</v>
      </c>
      <c r="P58" s="1">
        <f t="shared" si="0"/>
        <v>0</v>
      </c>
    </row>
    <row r="59" spans="4:16" x14ac:dyDescent="0.3">
      <c r="D59" s="1">
        <v>5.4</v>
      </c>
      <c r="E59" s="1">
        <v>85</v>
      </c>
      <c r="F59" s="1">
        <v>22</v>
      </c>
      <c r="G59" s="1">
        <v>73</v>
      </c>
      <c r="H59" s="1">
        <v>121</v>
      </c>
      <c r="I59" s="4">
        <v>0.76842105263157889</v>
      </c>
      <c r="J59" s="4">
        <v>0.58737864077669899</v>
      </c>
      <c r="K59" s="4">
        <v>0.41262135922330101</v>
      </c>
      <c r="L59" s="1">
        <v>5.4</v>
      </c>
      <c r="M59" s="2">
        <v>0.58737864077669899</v>
      </c>
      <c r="N59" s="2">
        <v>0.41262135922330101</v>
      </c>
      <c r="O59" s="2">
        <v>0.76842105263157889</v>
      </c>
      <c r="P59" s="1">
        <f t="shared" si="0"/>
        <v>1.8778742973939694E-2</v>
      </c>
    </row>
    <row r="60" spans="4:16" x14ac:dyDescent="0.3">
      <c r="D60" s="1">
        <v>5.5</v>
      </c>
      <c r="E60" s="1">
        <v>84</v>
      </c>
      <c r="F60" s="1">
        <v>22</v>
      </c>
      <c r="G60" s="1">
        <v>73</v>
      </c>
      <c r="H60" s="1">
        <v>122</v>
      </c>
      <c r="I60" s="4">
        <v>0.76842105263157889</v>
      </c>
      <c r="J60" s="4">
        <v>0.59223300970873782</v>
      </c>
      <c r="K60" s="4">
        <v>0.40776699029126218</v>
      </c>
      <c r="L60" s="1">
        <v>5.5</v>
      </c>
      <c r="M60" s="2">
        <v>0.59223300970873782</v>
      </c>
      <c r="N60" s="2">
        <v>0.40776699029126218</v>
      </c>
      <c r="O60" s="2">
        <v>0.76842105263157889</v>
      </c>
      <c r="P60" s="1">
        <f t="shared" si="0"/>
        <v>3.7301992846193134E-3</v>
      </c>
    </row>
    <row r="61" spans="4:16" x14ac:dyDescent="0.3">
      <c r="D61" s="1">
        <v>5.6</v>
      </c>
      <c r="E61" s="1">
        <v>83</v>
      </c>
      <c r="F61" s="1">
        <v>23</v>
      </c>
      <c r="G61" s="1">
        <v>72</v>
      </c>
      <c r="H61" s="1">
        <v>123</v>
      </c>
      <c r="I61" s="4">
        <v>0.75789473684210529</v>
      </c>
      <c r="J61" s="4">
        <v>0.59708737864077666</v>
      </c>
      <c r="K61" s="4">
        <v>0.40291262135922334</v>
      </c>
      <c r="L61" s="1">
        <v>5.6</v>
      </c>
      <c r="M61" s="2">
        <v>0.59708737864077666</v>
      </c>
      <c r="N61" s="2">
        <v>0.40291262135922334</v>
      </c>
      <c r="O61" s="2">
        <v>0.75789473684210529</v>
      </c>
      <c r="P61" s="1">
        <f t="shared" si="0"/>
        <v>3.7046499744506876E-3</v>
      </c>
    </row>
    <row r="62" spans="4:16" x14ac:dyDescent="0.3">
      <c r="D62" s="1">
        <v>5.7</v>
      </c>
      <c r="E62" s="1">
        <v>80</v>
      </c>
      <c r="F62" s="1">
        <v>23</v>
      </c>
      <c r="G62" s="1">
        <v>72</v>
      </c>
      <c r="H62" s="1">
        <v>126</v>
      </c>
      <c r="I62" s="4">
        <v>0.75789473684210529</v>
      </c>
      <c r="J62" s="4">
        <v>0.61165048543689315</v>
      </c>
      <c r="K62" s="4">
        <v>0.38834951456310685</v>
      </c>
      <c r="L62" s="1">
        <v>5.7</v>
      </c>
      <c r="M62" s="2">
        <v>0.61165048543689315</v>
      </c>
      <c r="N62" s="2">
        <v>0.38834951456310685</v>
      </c>
      <c r="O62" s="2">
        <v>0.75789473684210529</v>
      </c>
      <c r="P62" s="1">
        <f t="shared" si="0"/>
        <v>1.1037301992846188E-2</v>
      </c>
    </row>
    <row r="63" spans="4:16" x14ac:dyDescent="0.3">
      <c r="D63" s="1">
        <v>5.8</v>
      </c>
      <c r="E63" s="1">
        <v>80</v>
      </c>
      <c r="F63" s="1">
        <v>23</v>
      </c>
      <c r="G63" s="1">
        <v>72</v>
      </c>
      <c r="H63" s="1">
        <v>126</v>
      </c>
      <c r="I63" s="4">
        <v>0.75789473684210529</v>
      </c>
      <c r="J63" s="4">
        <v>0.61165048543689315</v>
      </c>
      <c r="K63" s="4">
        <v>0.38834951456310685</v>
      </c>
      <c r="L63" s="1">
        <v>5.8</v>
      </c>
      <c r="M63" s="2">
        <v>0.61165048543689315</v>
      </c>
      <c r="N63" s="2">
        <v>0.38834951456310685</v>
      </c>
      <c r="O63" s="2">
        <v>0.75789473684210529</v>
      </c>
      <c r="P63" s="1">
        <f t="shared" si="0"/>
        <v>0</v>
      </c>
    </row>
    <row r="64" spans="4:16" x14ac:dyDescent="0.3">
      <c r="D64" s="1">
        <v>5.9</v>
      </c>
      <c r="E64" s="1">
        <v>77</v>
      </c>
      <c r="F64" s="1">
        <v>24</v>
      </c>
      <c r="G64" s="1">
        <v>71</v>
      </c>
      <c r="H64" s="1">
        <v>129</v>
      </c>
      <c r="I64" s="4">
        <v>0.74736842105263157</v>
      </c>
      <c r="J64" s="4">
        <v>0.62621359223300976</v>
      </c>
      <c r="K64" s="4">
        <v>0.37378640776699024</v>
      </c>
      <c r="L64" s="1">
        <v>5.9</v>
      </c>
      <c r="M64" s="2">
        <v>0.62621359223300976</v>
      </c>
      <c r="N64" s="2">
        <v>0.37378640776699024</v>
      </c>
      <c r="O64" s="2">
        <v>0.74736842105263157</v>
      </c>
      <c r="P64" s="1">
        <f t="shared" si="0"/>
        <v>1.0960654062340395E-2</v>
      </c>
    </row>
    <row r="65" spans="4:16" x14ac:dyDescent="0.3">
      <c r="D65" s="1">
        <v>6</v>
      </c>
      <c r="E65" s="1">
        <v>76</v>
      </c>
      <c r="F65" s="1">
        <v>25</v>
      </c>
      <c r="G65" s="1">
        <v>70</v>
      </c>
      <c r="H65" s="1">
        <v>130</v>
      </c>
      <c r="I65" s="4">
        <v>0.73684210526315785</v>
      </c>
      <c r="J65" s="4">
        <v>0.6310679611650486</v>
      </c>
      <c r="K65" s="4">
        <v>0.3689320388349514</v>
      </c>
      <c r="L65" s="1">
        <v>6</v>
      </c>
      <c r="M65" s="2">
        <v>0.6310679611650486</v>
      </c>
      <c r="N65" s="2">
        <v>0.3689320388349514</v>
      </c>
      <c r="O65" s="2">
        <v>0.73684210526315785</v>
      </c>
      <c r="P65" s="1">
        <f t="shared" si="0"/>
        <v>3.6024527337761864E-3</v>
      </c>
    </row>
    <row r="66" spans="4:16" x14ac:dyDescent="0.3">
      <c r="D66" s="1">
        <v>6.1</v>
      </c>
      <c r="E66" s="1">
        <v>73</v>
      </c>
      <c r="F66" s="1">
        <v>26</v>
      </c>
      <c r="G66" s="1">
        <v>69</v>
      </c>
      <c r="H66" s="1">
        <v>133</v>
      </c>
      <c r="I66" s="4">
        <v>0.72631578947368425</v>
      </c>
      <c r="J66" s="4">
        <v>0.64563106796116509</v>
      </c>
      <c r="K66" s="4">
        <v>0.35436893203883491</v>
      </c>
      <c r="L66" s="1">
        <v>6.1</v>
      </c>
      <c r="M66" s="2">
        <v>0.64563106796116509</v>
      </c>
      <c r="N66" s="2">
        <v>0.35436893203883491</v>
      </c>
      <c r="O66" s="2">
        <v>0.72631578947368425</v>
      </c>
      <c r="P66" s="1">
        <f t="shared" si="0"/>
        <v>1.0654062340316808E-2</v>
      </c>
    </row>
    <row r="67" spans="4:16" x14ac:dyDescent="0.3">
      <c r="D67" s="1">
        <v>6.2</v>
      </c>
      <c r="E67" s="1">
        <v>72</v>
      </c>
      <c r="F67" s="1">
        <v>27</v>
      </c>
      <c r="G67" s="1">
        <v>68</v>
      </c>
      <c r="H67" s="1">
        <v>134</v>
      </c>
      <c r="I67" s="4">
        <v>0.71578947368421053</v>
      </c>
      <c r="J67" s="4">
        <v>0.65048543689320393</v>
      </c>
      <c r="K67" s="4">
        <v>0.34951456310679607</v>
      </c>
      <c r="L67" s="1">
        <v>6.2</v>
      </c>
      <c r="M67" s="2">
        <v>0.65048543689320393</v>
      </c>
      <c r="N67" s="2">
        <v>0.34951456310679607</v>
      </c>
      <c r="O67" s="2">
        <v>0.71578947368421053</v>
      </c>
      <c r="P67" s="1">
        <f t="shared" si="0"/>
        <v>3.5002554931016848E-3</v>
      </c>
    </row>
    <row r="68" spans="4:16" x14ac:dyDescent="0.3">
      <c r="D68" s="1">
        <v>6.3</v>
      </c>
      <c r="E68" s="1">
        <v>72</v>
      </c>
      <c r="F68" s="1">
        <v>27</v>
      </c>
      <c r="G68" s="1">
        <v>68</v>
      </c>
      <c r="H68" s="1">
        <v>134</v>
      </c>
      <c r="I68" s="4">
        <v>0.71578947368421053</v>
      </c>
      <c r="J68" s="4">
        <v>0.65048543689320393</v>
      </c>
      <c r="K68" s="4">
        <v>0.34951456310679607</v>
      </c>
      <c r="L68" s="1">
        <v>6.3</v>
      </c>
      <c r="M68" s="2">
        <v>0.65048543689320393</v>
      </c>
      <c r="N68" s="2">
        <v>0.34951456310679607</v>
      </c>
      <c r="O68" s="2">
        <v>0.71578947368421053</v>
      </c>
      <c r="P68" s="1">
        <f t="shared" si="0"/>
        <v>0</v>
      </c>
    </row>
    <row r="69" spans="4:16" x14ac:dyDescent="0.3">
      <c r="D69" s="1">
        <v>6.4</v>
      </c>
      <c r="E69" s="1">
        <v>71</v>
      </c>
      <c r="F69" s="1">
        <v>29</v>
      </c>
      <c r="G69" s="1">
        <v>66</v>
      </c>
      <c r="H69" s="1">
        <v>135</v>
      </c>
      <c r="I69" s="4">
        <v>0.69473684210526321</v>
      </c>
      <c r="J69" s="4">
        <v>0.65533980582524276</v>
      </c>
      <c r="K69" s="4">
        <v>0.34466019417475724</v>
      </c>
      <c r="L69" s="1">
        <v>6.4</v>
      </c>
      <c r="M69" s="2">
        <v>0.65533980582524276</v>
      </c>
      <c r="N69" s="2">
        <v>0.34466019417475724</v>
      </c>
      <c r="O69" s="2">
        <v>0.69473684210526321</v>
      </c>
      <c r="P69" s="1">
        <f t="shared" si="0"/>
        <v>3.4236075625958084E-3</v>
      </c>
    </row>
    <row r="70" spans="4:16" x14ac:dyDescent="0.3">
      <c r="D70" s="1">
        <v>6.5</v>
      </c>
      <c r="E70" s="1">
        <v>68</v>
      </c>
      <c r="F70" s="1">
        <v>30</v>
      </c>
      <c r="G70" s="1">
        <v>65</v>
      </c>
      <c r="H70" s="1">
        <v>138</v>
      </c>
      <c r="I70" s="4">
        <v>0.68421052631578949</v>
      </c>
      <c r="J70" s="4">
        <v>0.66990291262135926</v>
      </c>
      <c r="K70" s="4">
        <v>0.33009708737864074</v>
      </c>
      <c r="L70" s="1">
        <v>6.5</v>
      </c>
      <c r="M70" s="2">
        <v>0.66990291262135926</v>
      </c>
      <c r="N70" s="2">
        <v>0.33009708737864074</v>
      </c>
      <c r="O70" s="2">
        <v>0.68421052631578949</v>
      </c>
      <c r="P70" s="1">
        <f t="shared" si="0"/>
        <v>1.0040878896269798E-2</v>
      </c>
    </row>
    <row r="71" spans="4:16" x14ac:dyDescent="0.3">
      <c r="D71" s="1">
        <v>6.6</v>
      </c>
      <c r="E71" s="1">
        <v>63</v>
      </c>
      <c r="F71" s="1">
        <v>35</v>
      </c>
      <c r="G71" s="1">
        <v>60</v>
      </c>
      <c r="H71" s="1">
        <v>143</v>
      </c>
      <c r="I71" s="4">
        <v>0.63157894736842102</v>
      </c>
      <c r="J71" s="4">
        <v>0.69417475728155342</v>
      </c>
      <c r="K71" s="4">
        <v>0.30582524271844658</v>
      </c>
      <c r="L71" s="1">
        <v>6.6</v>
      </c>
      <c r="M71" s="2">
        <v>0.69417475728155342</v>
      </c>
      <c r="N71" s="2">
        <v>0.30582524271844658</v>
      </c>
      <c r="O71" s="2">
        <v>0.63157894736842102</v>
      </c>
      <c r="P71" s="1">
        <f t="shared" ref="P71:P134" si="1">(N70-N71)*AVERAGE(O70:O71)</f>
        <v>1.5968318855390899E-2</v>
      </c>
    </row>
    <row r="72" spans="4:16" x14ac:dyDescent="0.3">
      <c r="D72" s="1">
        <v>6.7</v>
      </c>
      <c r="E72" s="1">
        <v>62</v>
      </c>
      <c r="F72" s="1">
        <v>36</v>
      </c>
      <c r="G72" s="1">
        <v>59</v>
      </c>
      <c r="H72" s="1">
        <v>144</v>
      </c>
      <c r="I72" s="4">
        <v>0.62105263157894741</v>
      </c>
      <c r="J72" s="4">
        <v>0.69902912621359226</v>
      </c>
      <c r="K72" s="4">
        <v>0.30097087378640774</v>
      </c>
      <c r="L72" s="1">
        <v>6.7</v>
      </c>
      <c r="M72" s="2">
        <v>0.69902912621359226</v>
      </c>
      <c r="N72" s="2">
        <v>0.30097087378640774</v>
      </c>
      <c r="O72" s="2">
        <v>0.62105263157894741</v>
      </c>
      <c r="P72" s="1">
        <f t="shared" si="1"/>
        <v>3.0403679100664267E-3</v>
      </c>
    </row>
    <row r="73" spans="4:16" x14ac:dyDescent="0.3">
      <c r="D73" s="1">
        <v>6.8</v>
      </c>
      <c r="E73" s="1">
        <v>62</v>
      </c>
      <c r="F73" s="1">
        <v>36</v>
      </c>
      <c r="G73" s="1">
        <v>59</v>
      </c>
      <c r="H73" s="1">
        <v>144</v>
      </c>
      <c r="I73" s="4">
        <v>0.62105263157894741</v>
      </c>
      <c r="J73" s="4">
        <v>0.69902912621359226</v>
      </c>
      <c r="K73" s="4">
        <v>0.30097087378640774</v>
      </c>
      <c r="L73" s="1">
        <v>6.8</v>
      </c>
      <c r="M73" s="2">
        <v>0.69902912621359226</v>
      </c>
      <c r="N73" s="2">
        <v>0.30097087378640774</v>
      </c>
      <c r="O73" s="2">
        <v>0.62105263157894741</v>
      </c>
      <c r="P73" s="1">
        <f t="shared" si="1"/>
        <v>0</v>
      </c>
    </row>
    <row r="74" spans="4:16" x14ac:dyDescent="0.3">
      <c r="D74" s="1">
        <v>6.9</v>
      </c>
      <c r="E74" s="1">
        <v>60</v>
      </c>
      <c r="F74" s="1">
        <v>40</v>
      </c>
      <c r="G74" s="1">
        <v>55</v>
      </c>
      <c r="H74" s="1">
        <v>146</v>
      </c>
      <c r="I74" s="4">
        <v>0.57894736842105265</v>
      </c>
      <c r="J74" s="4">
        <v>0.70873786407766992</v>
      </c>
      <c r="K74" s="4">
        <v>0.29126213592233008</v>
      </c>
      <c r="L74" s="1">
        <v>6.9</v>
      </c>
      <c r="M74" s="2">
        <v>0.70873786407766992</v>
      </c>
      <c r="N74" s="2">
        <v>0.29126213592233008</v>
      </c>
      <c r="O74" s="2">
        <v>0.57894736842105265</v>
      </c>
      <c r="P74" s="1">
        <f t="shared" si="1"/>
        <v>5.8252427184466004E-3</v>
      </c>
    </row>
    <row r="75" spans="4:16" x14ac:dyDescent="0.3">
      <c r="D75" s="1">
        <v>7</v>
      </c>
      <c r="E75" s="1">
        <v>58</v>
      </c>
      <c r="F75" s="1">
        <v>41</v>
      </c>
      <c r="G75" s="1">
        <v>54</v>
      </c>
      <c r="H75" s="1">
        <v>148</v>
      </c>
      <c r="I75" s="4">
        <v>0.56842105263157894</v>
      </c>
      <c r="J75" s="4">
        <v>0.71844660194174759</v>
      </c>
      <c r="K75" s="4">
        <v>0.28155339805825241</v>
      </c>
      <c r="L75" s="1">
        <v>7</v>
      </c>
      <c r="M75" s="2">
        <v>0.71844660194174759</v>
      </c>
      <c r="N75" s="38">
        <v>0.28155339805825241</v>
      </c>
      <c r="O75" s="38">
        <v>0.56842105263157894</v>
      </c>
      <c r="P75" s="1">
        <f t="shared" si="1"/>
        <v>5.5697496167603448E-3</v>
      </c>
    </row>
    <row r="76" spans="4:16" x14ac:dyDescent="0.3">
      <c r="D76" s="1">
        <v>7.1</v>
      </c>
      <c r="E76" s="1">
        <v>55</v>
      </c>
      <c r="F76" s="1">
        <v>44</v>
      </c>
      <c r="G76" s="1">
        <v>51</v>
      </c>
      <c r="H76" s="1">
        <v>151</v>
      </c>
      <c r="I76" s="1">
        <v>0.5368421052631579</v>
      </c>
      <c r="J76" s="1">
        <v>0.73300970873786409</v>
      </c>
      <c r="K76" s="1">
        <v>0.26699029126213591</v>
      </c>
      <c r="L76" s="1">
        <v>7.1</v>
      </c>
      <c r="M76" s="2">
        <v>0.73300970873786409</v>
      </c>
      <c r="N76" s="2">
        <v>0.26699029126213591</v>
      </c>
      <c r="O76" s="2">
        <v>0.5368421052631579</v>
      </c>
      <c r="P76" s="1">
        <f t="shared" si="1"/>
        <v>8.0480327031170109E-3</v>
      </c>
    </row>
    <row r="77" spans="4:16" x14ac:dyDescent="0.3">
      <c r="D77" s="1">
        <v>7.2</v>
      </c>
      <c r="E77" s="1">
        <v>54</v>
      </c>
      <c r="F77" s="1">
        <v>44</v>
      </c>
      <c r="G77" s="1">
        <v>51</v>
      </c>
      <c r="H77" s="1">
        <v>152</v>
      </c>
      <c r="I77" s="1">
        <v>0.5368421052631579</v>
      </c>
      <c r="J77" s="1">
        <v>0.73786407766990292</v>
      </c>
      <c r="K77" s="1">
        <v>0.26213592233009708</v>
      </c>
      <c r="L77" s="1">
        <v>7.2</v>
      </c>
      <c r="M77" s="2">
        <v>0.73786407766990292</v>
      </c>
      <c r="N77" s="2">
        <v>0.26213592233009708</v>
      </c>
      <c r="O77" s="2">
        <v>0.5368421052631579</v>
      </c>
      <c r="P77" s="1">
        <f t="shared" si="1"/>
        <v>2.6060296371997944E-3</v>
      </c>
    </row>
    <row r="78" spans="4:16" x14ac:dyDescent="0.3">
      <c r="D78" s="1">
        <v>7.3</v>
      </c>
      <c r="E78" s="1">
        <v>54</v>
      </c>
      <c r="F78" s="1">
        <v>44</v>
      </c>
      <c r="G78" s="1">
        <v>51</v>
      </c>
      <c r="H78" s="1">
        <v>152</v>
      </c>
      <c r="I78" s="1">
        <v>0.5368421052631579</v>
      </c>
      <c r="J78" s="1">
        <v>0.73786407766990292</v>
      </c>
      <c r="K78" s="1">
        <v>0.26213592233009708</v>
      </c>
      <c r="L78" s="1">
        <v>7.3</v>
      </c>
      <c r="M78" s="2">
        <v>0.73786407766990292</v>
      </c>
      <c r="N78" s="2">
        <v>0.26213592233009708</v>
      </c>
      <c r="O78" s="2">
        <v>0.5368421052631579</v>
      </c>
      <c r="P78" s="1">
        <f t="shared" si="1"/>
        <v>0</v>
      </c>
    </row>
    <row r="79" spans="4:16" x14ac:dyDescent="0.3">
      <c r="D79" s="1">
        <v>7.4</v>
      </c>
      <c r="E79" s="1">
        <v>53</v>
      </c>
      <c r="F79" s="1">
        <v>48</v>
      </c>
      <c r="G79" s="1">
        <v>47</v>
      </c>
      <c r="H79" s="1">
        <v>153</v>
      </c>
      <c r="I79" s="1">
        <v>0.49473684210526314</v>
      </c>
      <c r="J79" s="1">
        <v>0.74271844660194175</v>
      </c>
      <c r="K79" s="1">
        <v>0.25728155339805825</v>
      </c>
      <c r="L79" s="1">
        <v>7.4</v>
      </c>
      <c r="M79" s="2">
        <v>0.74271844660194175</v>
      </c>
      <c r="N79" s="2">
        <v>0.25728155339805825</v>
      </c>
      <c r="O79" s="2">
        <v>0.49473684210526314</v>
      </c>
      <c r="P79" s="1">
        <f t="shared" si="1"/>
        <v>2.5038323965252927E-3</v>
      </c>
    </row>
    <row r="80" spans="4:16" x14ac:dyDescent="0.3">
      <c r="D80" s="1">
        <v>7.5</v>
      </c>
      <c r="E80" s="1">
        <v>51</v>
      </c>
      <c r="F80" s="1">
        <v>48</v>
      </c>
      <c r="G80" s="1">
        <v>47</v>
      </c>
      <c r="H80" s="1">
        <v>155</v>
      </c>
      <c r="I80" s="1">
        <v>0.49473684210526314</v>
      </c>
      <c r="J80" s="1">
        <v>0.75242718446601942</v>
      </c>
      <c r="K80" s="1">
        <v>0.24757281553398058</v>
      </c>
      <c r="L80" s="1">
        <v>7.5</v>
      </c>
      <c r="M80" s="2">
        <v>0.75242718446601942</v>
      </c>
      <c r="N80" s="2">
        <v>0.24757281553398058</v>
      </c>
      <c r="O80" s="2">
        <v>0.49473684210526314</v>
      </c>
      <c r="P80" s="1">
        <f t="shared" si="1"/>
        <v>4.8032703117015822E-3</v>
      </c>
    </row>
    <row r="81" spans="4:16" x14ac:dyDescent="0.3">
      <c r="D81" s="1">
        <v>7.6</v>
      </c>
      <c r="E81" s="1">
        <v>48</v>
      </c>
      <c r="F81" s="1">
        <v>54</v>
      </c>
      <c r="G81" s="1">
        <v>41</v>
      </c>
      <c r="H81" s="1">
        <v>158</v>
      </c>
      <c r="I81" s="1">
        <v>0.43157894736842106</v>
      </c>
      <c r="J81" s="1">
        <v>0.76699029126213591</v>
      </c>
      <c r="K81" s="1">
        <v>0.23300970873786409</v>
      </c>
      <c r="L81" s="1">
        <v>7.6</v>
      </c>
      <c r="M81" s="2">
        <v>0.76699029126213591</v>
      </c>
      <c r="N81" s="2">
        <v>0.23300970873786409</v>
      </c>
      <c r="O81" s="2">
        <v>0.43157894736842106</v>
      </c>
      <c r="P81" s="1">
        <f t="shared" si="1"/>
        <v>6.7450178845171148E-3</v>
      </c>
    </row>
    <row r="82" spans="4:16" x14ac:dyDescent="0.3">
      <c r="D82" s="1">
        <v>7.7</v>
      </c>
      <c r="E82" s="1">
        <v>44</v>
      </c>
      <c r="F82" s="1">
        <v>56</v>
      </c>
      <c r="G82" s="1">
        <v>39</v>
      </c>
      <c r="H82" s="1">
        <v>162</v>
      </c>
      <c r="I82" s="1">
        <v>0.41052631578947368</v>
      </c>
      <c r="J82" s="1">
        <v>0.78640776699029125</v>
      </c>
      <c r="K82" s="1">
        <v>0.21359223300970875</v>
      </c>
      <c r="L82" s="1">
        <v>7.7</v>
      </c>
      <c r="M82" s="2">
        <v>0.78640776699029125</v>
      </c>
      <c r="N82" s="2">
        <v>0.21359223300970875</v>
      </c>
      <c r="O82" s="2">
        <v>0.41052631578947368</v>
      </c>
      <c r="P82" s="1">
        <f t="shared" si="1"/>
        <v>8.1757792539601387E-3</v>
      </c>
    </row>
    <row r="83" spans="4:16" x14ac:dyDescent="0.3">
      <c r="D83" s="1">
        <v>7.8</v>
      </c>
      <c r="E83" s="1">
        <v>44</v>
      </c>
      <c r="F83" s="1">
        <v>56</v>
      </c>
      <c r="G83" s="1">
        <v>39</v>
      </c>
      <c r="H83" s="1">
        <v>162</v>
      </c>
      <c r="I83" s="1">
        <v>0.41052631578947368</v>
      </c>
      <c r="J83" s="1">
        <v>0.78640776699029125</v>
      </c>
      <c r="K83" s="1">
        <v>0.21359223300970875</v>
      </c>
      <c r="L83" s="1">
        <v>7.8</v>
      </c>
      <c r="M83" s="2">
        <v>0.78640776699029125</v>
      </c>
      <c r="N83" s="2">
        <v>0.21359223300970875</v>
      </c>
      <c r="O83" s="2">
        <v>0.41052631578947368</v>
      </c>
      <c r="P83" s="1">
        <f t="shared" si="1"/>
        <v>0</v>
      </c>
    </row>
    <row r="84" spans="4:16" x14ac:dyDescent="0.3">
      <c r="D84" s="1">
        <v>7.9</v>
      </c>
      <c r="E84" s="1">
        <v>44</v>
      </c>
      <c r="F84" s="1">
        <v>56</v>
      </c>
      <c r="G84" s="1">
        <v>39</v>
      </c>
      <c r="H84" s="1">
        <v>162</v>
      </c>
      <c r="I84" s="1">
        <v>0.41052631578947368</v>
      </c>
      <c r="J84" s="1">
        <v>0.78640776699029125</v>
      </c>
      <c r="K84" s="1">
        <v>0.21359223300970875</v>
      </c>
      <c r="L84" s="1">
        <v>7.9</v>
      </c>
      <c r="M84" s="2">
        <v>0.78640776699029125</v>
      </c>
      <c r="N84" s="2">
        <v>0.21359223300970875</v>
      </c>
      <c r="O84" s="2">
        <v>0.41052631578947368</v>
      </c>
      <c r="P84" s="1">
        <f t="shared" si="1"/>
        <v>0</v>
      </c>
    </row>
    <row r="85" spans="4:16" x14ac:dyDescent="0.3">
      <c r="D85" s="1">
        <v>8</v>
      </c>
      <c r="E85" s="1">
        <v>41</v>
      </c>
      <c r="F85" s="1">
        <v>57</v>
      </c>
      <c r="G85" s="1">
        <v>38</v>
      </c>
      <c r="H85" s="1">
        <v>165</v>
      </c>
      <c r="I85" s="1">
        <v>0.4</v>
      </c>
      <c r="J85" s="1">
        <v>0.80097087378640774</v>
      </c>
      <c r="K85" s="1">
        <v>0.19902912621359226</v>
      </c>
      <c r="L85" s="1">
        <v>8</v>
      </c>
      <c r="M85" s="2">
        <v>0.80097087378640774</v>
      </c>
      <c r="N85" s="2">
        <v>0.19902912621359226</v>
      </c>
      <c r="O85" s="2">
        <v>0.4</v>
      </c>
      <c r="P85" s="1">
        <f t="shared" si="1"/>
        <v>5.9018906489524759E-3</v>
      </c>
    </row>
    <row r="86" spans="4:16" x14ac:dyDescent="0.3">
      <c r="D86" s="1">
        <v>8.1</v>
      </c>
      <c r="E86" s="1">
        <v>36</v>
      </c>
      <c r="F86" s="1">
        <v>59</v>
      </c>
      <c r="G86" s="1">
        <v>36</v>
      </c>
      <c r="H86" s="1">
        <v>170</v>
      </c>
      <c r="I86" s="1">
        <v>0.37894736842105264</v>
      </c>
      <c r="J86" s="1">
        <v>0.82524271844660191</v>
      </c>
      <c r="K86" s="1">
        <v>0.17475728155339809</v>
      </c>
      <c r="L86" s="1">
        <v>8.1</v>
      </c>
      <c r="M86" s="2">
        <v>0.82524271844660191</v>
      </c>
      <c r="N86" s="2">
        <v>0.17475728155339809</v>
      </c>
      <c r="O86" s="2">
        <v>0.37894736842105264</v>
      </c>
      <c r="P86" s="1">
        <f t="shared" si="1"/>
        <v>9.4532447623914117E-3</v>
      </c>
    </row>
    <row r="87" spans="4:16" x14ac:dyDescent="0.3">
      <c r="D87" s="1">
        <v>8.1999999999999993</v>
      </c>
      <c r="E87" s="1">
        <v>35</v>
      </c>
      <c r="F87" s="1">
        <v>60</v>
      </c>
      <c r="G87" s="1">
        <v>35</v>
      </c>
      <c r="H87" s="1">
        <v>171</v>
      </c>
      <c r="I87" s="1">
        <v>0.36842105263157893</v>
      </c>
      <c r="J87" s="1">
        <v>0.83009708737864074</v>
      </c>
      <c r="K87" s="1">
        <v>0.16990291262135926</v>
      </c>
      <c r="L87" s="1">
        <v>8.1999999999999993</v>
      </c>
      <c r="M87" s="2">
        <v>0.83009708737864074</v>
      </c>
      <c r="N87" s="2">
        <v>0.16990291262135926</v>
      </c>
      <c r="O87" s="2">
        <v>0.36842105263157893</v>
      </c>
      <c r="P87" s="1">
        <f t="shared" si="1"/>
        <v>1.8140010219724059E-3</v>
      </c>
    </row>
    <row r="88" spans="4:16" x14ac:dyDescent="0.3">
      <c r="D88" s="1">
        <v>8.3000000000000007</v>
      </c>
      <c r="E88" s="1">
        <v>35</v>
      </c>
      <c r="F88" s="1">
        <v>60</v>
      </c>
      <c r="G88" s="1">
        <v>35</v>
      </c>
      <c r="H88" s="1">
        <v>171</v>
      </c>
      <c r="I88" s="1">
        <v>0.36842105263157893</v>
      </c>
      <c r="J88" s="1">
        <v>0.83009708737864074</v>
      </c>
      <c r="K88" s="1">
        <v>0.16990291262135926</v>
      </c>
      <c r="L88" s="1">
        <v>8.3000000000000007</v>
      </c>
      <c r="M88" s="2">
        <v>0.83009708737864074</v>
      </c>
      <c r="N88" s="2">
        <v>0.16990291262135926</v>
      </c>
      <c r="O88" s="2">
        <v>0.36842105263157893</v>
      </c>
      <c r="P88" s="1">
        <f t="shared" si="1"/>
        <v>0</v>
      </c>
    </row>
    <row r="89" spans="4:16" x14ac:dyDescent="0.3">
      <c r="D89" s="1">
        <v>8.4</v>
      </c>
      <c r="E89" s="1">
        <v>35</v>
      </c>
      <c r="F89" s="1">
        <v>60</v>
      </c>
      <c r="G89" s="1">
        <v>35</v>
      </c>
      <c r="H89" s="1">
        <v>171</v>
      </c>
      <c r="I89" s="1">
        <v>0.36842105263157893</v>
      </c>
      <c r="J89" s="1">
        <v>0.83009708737864074</v>
      </c>
      <c r="K89" s="1">
        <v>0.16990291262135926</v>
      </c>
      <c r="L89" s="1">
        <v>8.4</v>
      </c>
      <c r="M89" s="2">
        <v>0.83009708737864074</v>
      </c>
      <c r="N89" s="2">
        <v>0.16990291262135926</v>
      </c>
      <c r="O89" s="2">
        <v>0.36842105263157893</v>
      </c>
      <c r="P89" s="1">
        <f t="shared" si="1"/>
        <v>0</v>
      </c>
    </row>
    <row r="90" spans="4:16" x14ac:dyDescent="0.3">
      <c r="D90" s="1">
        <v>8.5</v>
      </c>
      <c r="E90" s="1">
        <v>35</v>
      </c>
      <c r="F90" s="1">
        <v>60</v>
      </c>
      <c r="G90" s="1">
        <v>35</v>
      </c>
      <c r="H90" s="1">
        <v>171</v>
      </c>
      <c r="I90" s="1">
        <v>0.36842105263157893</v>
      </c>
      <c r="J90" s="1">
        <v>0.83009708737864074</v>
      </c>
      <c r="K90" s="1">
        <v>0.16990291262135926</v>
      </c>
      <c r="L90" s="1">
        <v>8.5</v>
      </c>
      <c r="M90" s="2">
        <v>0.83009708737864074</v>
      </c>
      <c r="N90" s="2">
        <v>0.16990291262135926</v>
      </c>
      <c r="O90" s="2">
        <v>0.36842105263157893</v>
      </c>
      <c r="P90" s="1">
        <f t="shared" si="1"/>
        <v>0</v>
      </c>
    </row>
    <row r="91" spans="4:16" x14ac:dyDescent="0.3">
      <c r="D91" s="1">
        <v>8.6</v>
      </c>
      <c r="E91" s="1">
        <v>33</v>
      </c>
      <c r="F91" s="1">
        <v>60</v>
      </c>
      <c r="G91" s="1">
        <v>35</v>
      </c>
      <c r="H91" s="1">
        <v>173</v>
      </c>
      <c r="I91" s="1">
        <v>0.36842105263157893</v>
      </c>
      <c r="J91" s="1">
        <v>0.83980582524271841</v>
      </c>
      <c r="K91" s="1">
        <v>0.16019417475728159</v>
      </c>
      <c r="L91" s="1">
        <v>8.6</v>
      </c>
      <c r="M91" s="2">
        <v>0.83980582524271841</v>
      </c>
      <c r="N91" s="2">
        <v>0.16019417475728159</v>
      </c>
      <c r="O91" s="2">
        <v>0.36842105263157893</v>
      </c>
      <c r="P91" s="1">
        <f t="shared" si="1"/>
        <v>3.5769034236075607E-3</v>
      </c>
    </row>
    <row r="92" spans="4:16" x14ac:dyDescent="0.3">
      <c r="D92" s="1">
        <v>8.6999999999999993</v>
      </c>
      <c r="E92" s="1">
        <v>32</v>
      </c>
      <c r="F92" s="1">
        <v>61</v>
      </c>
      <c r="G92" s="1">
        <v>34</v>
      </c>
      <c r="H92" s="1">
        <v>174</v>
      </c>
      <c r="I92" s="1">
        <v>0.35789473684210527</v>
      </c>
      <c r="J92" s="1">
        <v>0.84466019417475724</v>
      </c>
      <c r="K92" s="1">
        <v>0.15533980582524276</v>
      </c>
      <c r="L92" s="1">
        <v>8.6999999999999993</v>
      </c>
      <c r="M92" s="2">
        <v>0.84466019417475724</v>
      </c>
      <c r="N92" s="2">
        <v>0.15533980582524276</v>
      </c>
      <c r="O92" s="2">
        <v>0.35789473684210527</v>
      </c>
      <c r="P92" s="1">
        <f t="shared" si="1"/>
        <v>1.7629024016351553E-3</v>
      </c>
    </row>
    <row r="93" spans="4:16" x14ac:dyDescent="0.3">
      <c r="D93" s="1">
        <v>8.8000000000000007</v>
      </c>
      <c r="E93" s="1">
        <v>32</v>
      </c>
      <c r="F93" s="1">
        <v>61</v>
      </c>
      <c r="G93" s="1">
        <v>34</v>
      </c>
      <c r="H93" s="1">
        <v>174</v>
      </c>
      <c r="I93" s="1">
        <v>0.35789473684210527</v>
      </c>
      <c r="J93" s="1">
        <v>0.84466019417475724</v>
      </c>
      <c r="K93" s="1">
        <v>0.15533980582524276</v>
      </c>
      <c r="L93" s="1">
        <v>8.8000000000000007</v>
      </c>
      <c r="M93" s="2">
        <v>0.84466019417475724</v>
      </c>
      <c r="N93" s="2">
        <v>0.15533980582524276</v>
      </c>
      <c r="O93" s="2">
        <v>0.35789473684210527</v>
      </c>
      <c r="P93" s="1">
        <f t="shared" si="1"/>
        <v>0</v>
      </c>
    </row>
    <row r="94" spans="4:16" x14ac:dyDescent="0.3">
      <c r="D94" s="1">
        <v>8.9</v>
      </c>
      <c r="E94" s="1">
        <v>31</v>
      </c>
      <c r="F94" s="1">
        <v>63</v>
      </c>
      <c r="G94" s="1">
        <v>32</v>
      </c>
      <c r="H94" s="1">
        <v>175</v>
      </c>
      <c r="I94" s="1">
        <v>0.33684210526315789</v>
      </c>
      <c r="J94" s="1">
        <v>0.84951456310679607</v>
      </c>
      <c r="K94" s="1">
        <v>0.15048543689320393</v>
      </c>
      <c r="L94" s="1">
        <v>8.9</v>
      </c>
      <c r="M94" s="2">
        <v>0.84951456310679607</v>
      </c>
      <c r="N94" s="2">
        <v>0.15048543689320393</v>
      </c>
      <c r="O94" s="2">
        <v>0.33684210526315789</v>
      </c>
      <c r="P94" s="1">
        <f t="shared" si="1"/>
        <v>1.6862544711292787E-3</v>
      </c>
    </row>
    <row r="95" spans="4:16" x14ac:dyDescent="0.3">
      <c r="D95" s="1">
        <v>9</v>
      </c>
      <c r="E95" s="1">
        <v>31</v>
      </c>
      <c r="F95" s="1">
        <v>63</v>
      </c>
      <c r="G95" s="1">
        <v>32</v>
      </c>
      <c r="H95" s="1">
        <v>175</v>
      </c>
      <c r="I95" s="1">
        <v>0.33684210526315789</v>
      </c>
      <c r="J95" s="1">
        <v>0.84951456310679607</v>
      </c>
      <c r="K95" s="1">
        <v>0.15048543689320393</v>
      </c>
      <c r="L95" s="1">
        <v>9</v>
      </c>
      <c r="M95" s="2">
        <v>0.84951456310679607</v>
      </c>
      <c r="N95" s="2">
        <v>0.15048543689320393</v>
      </c>
      <c r="O95" s="2">
        <v>0.33684210526315789</v>
      </c>
      <c r="P95" s="1">
        <f t="shared" si="1"/>
        <v>0</v>
      </c>
    </row>
    <row r="96" spans="4:16" x14ac:dyDescent="0.3">
      <c r="D96" s="1">
        <v>9.1</v>
      </c>
      <c r="E96" s="1">
        <v>30</v>
      </c>
      <c r="F96" s="1">
        <v>65</v>
      </c>
      <c r="G96" s="1">
        <v>30</v>
      </c>
      <c r="H96" s="1">
        <v>176</v>
      </c>
      <c r="I96" s="1">
        <v>0.31578947368421051</v>
      </c>
      <c r="J96" s="1">
        <v>0.85436893203883491</v>
      </c>
      <c r="K96" s="1">
        <v>0.14563106796116509</v>
      </c>
      <c r="L96" s="1">
        <v>9.1</v>
      </c>
      <c r="M96" s="2">
        <v>0.85436893203883491</v>
      </c>
      <c r="N96" s="2">
        <v>0.14563106796116509</v>
      </c>
      <c r="O96" s="2">
        <v>0.31578947368421051</v>
      </c>
      <c r="P96" s="1">
        <f t="shared" si="1"/>
        <v>1.584057230454777E-3</v>
      </c>
    </row>
    <row r="97" spans="4:16" x14ac:dyDescent="0.3">
      <c r="D97" s="1">
        <v>9.1999999999999993</v>
      </c>
      <c r="E97" s="1">
        <v>28</v>
      </c>
      <c r="F97" s="1">
        <v>66</v>
      </c>
      <c r="G97" s="1">
        <v>29</v>
      </c>
      <c r="H97" s="1">
        <v>178</v>
      </c>
      <c r="I97" s="1">
        <v>0.30526315789473685</v>
      </c>
      <c r="J97" s="1">
        <v>0.86407766990291257</v>
      </c>
      <c r="K97" s="1">
        <v>0.13592233009708743</v>
      </c>
      <c r="L97" s="1">
        <v>9.1999999999999993</v>
      </c>
      <c r="M97" s="2">
        <v>0.86407766990291257</v>
      </c>
      <c r="N97" s="2">
        <v>0.13592233009708743</v>
      </c>
      <c r="O97" s="2">
        <v>0.30526315789473685</v>
      </c>
      <c r="P97" s="1">
        <f t="shared" si="1"/>
        <v>3.014818599897801E-3</v>
      </c>
    </row>
    <row r="98" spans="4:16" x14ac:dyDescent="0.3">
      <c r="D98" s="1">
        <v>9.3000000000000007</v>
      </c>
      <c r="E98" s="1">
        <v>28</v>
      </c>
      <c r="F98" s="1">
        <v>66</v>
      </c>
      <c r="G98" s="1">
        <v>29</v>
      </c>
      <c r="H98" s="1">
        <v>178</v>
      </c>
      <c r="I98" s="1">
        <v>0.30526315789473685</v>
      </c>
      <c r="J98" s="1">
        <v>0.86407766990291257</v>
      </c>
      <c r="K98" s="1">
        <v>0.13592233009708743</v>
      </c>
      <c r="L98" s="1">
        <v>9.3000000000000007</v>
      </c>
      <c r="M98" s="2">
        <v>0.86407766990291257</v>
      </c>
      <c r="N98" s="2">
        <v>0.13592233009708743</v>
      </c>
      <c r="O98" s="2">
        <v>0.30526315789473685</v>
      </c>
      <c r="P98" s="1">
        <f t="shared" si="1"/>
        <v>0</v>
      </c>
    </row>
    <row r="99" spans="4:16" x14ac:dyDescent="0.3">
      <c r="D99" s="1">
        <v>9.4</v>
      </c>
      <c r="E99" s="1">
        <v>27</v>
      </c>
      <c r="F99" s="1">
        <v>66</v>
      </c>
      <c r="G99" s="1">
        <v>29</v>
      </c>
      <c r="H99" s="1">
        <v>179</v>
      </c>
      <c r="I99" s="1">
        <v>0.30526315789473685</v>
      </c>
      <c r="J99" s="1">
        <v>0.8689320388349514</v>
      </c>
      <c r="K99" s="1">
        <v>0.1310679611650486</v>
      </c>
      <c r="L99" s="1">
        <v>9.4</v>
      </c>
      <c r="M99" s="2">
        <v>0.8689320388349514</v>
      </c>
      <c r="N99" s="2">
        <v>0.1310679611650486</v>
      </c>
      <c r="O99" s="2">
        <v>0.30526315789473685</v>
      </c>
      <c r="P99" s="1">
        <f t="shared" si="1"/>
        <v>1.4818599897802754E-3</v>
      </c>
    </row>
    <row r="100" spans="4:16" x14ac:dyDescent="0.3">
      <c r="D100" s="1">
        <v>9.5</v>
      </c>
      <c r="E100" s="1">
        <v>27</v>
      </c>
      <c r="F100" s="1">
        <v>66</v>
      </c>
      <c r="G100" s="1">
        <v>29</v>
      </c>
      <c r="H100" s="1">
        <v>179</v>
      </c>
      <c r="I100" s="1">
        <v>0.30526315789473685</v>
      </c>
      <c r="J100" s="1">
        <v>0.8689320388349514</v>
      </c>
      <c r="K100" s="1">
        <v>0.1310679611650486</v>
      </c>
      <c r="L100" s="1">
        <v>9.5</v>
      </c>
      <c r="M100" s="2">
        <v>0.8689320388349514</v>
      </c>
      <c r="N100" s="2">
        <v>0.1310679611650486</v>
      </c>
      <c r="O100" s="2">
        <v>0.30526315789473685</v>
      </c>
      <c r="P100" s="1">
        <f t="shared" si="1"/>
        <v>0</v>
      </c>
    </row>
    <row r="101" spans="4:16" x14ac:dyDescent="0.3">
      <c r="D101" s="1">
        <v>9.6</v>
      </c>
      <c r="E101" s="1">
        <v>27</v>
      </c>
      <c r="F101" s="1">
        <v>66</v>
      </c>
      <c r="G101" s="1">
        <v>29</v>
      </c>
      <c r="H101" s="1">
        <v>179</v>
      </c>
      <c r="I101" s="1">
        <v>0.30526315789473685</v>
      </c>
      <c r="J101" s="1">
        <v>0.8689320388349514</v>
      </c>
      <c r="K101" s="1">
        <v>0.1310679611650486</v>
      </c>
      <c r="L101" s="1">
        <v>9.6</v>
      </c>
      <c r="M101" s="2">
        <v>0.8689320388349514</v>
      </c>
      <c r="N101" s="2">
        <v>0.1310679611650486</v>
      </c>
      <c r="O101" s="2">
        <v>0.30526315789473685</v>
      </c>
      <c r="P101" s="1">
        <f t="shared" si="1"/>
        <v>0</v>
      </c>
    </row>
    <row r="102" spans="4:16" x14ac:dyDescent="0.3">
      <c r="D102" s="1">
        <v>9.6999999999999993</v>
      </c>
      <c r="E102" s="1">
        <v>24</v>
      </c>
      <c r="F102" s="1">
        <v>66</v>
      </c>
      <c r="G102" s="1">
        <v>29</v>
      </c>
      <c r="H102" s="1">
        <v>182</v>
      </c>
      <c r="I102" s="1">
        <v>0.30526315789473685</v>
      </c>
      <c r="J102" s="1">
        <v>0.88349514563106801</v>
      </c>
      <c r="K102" s="1">
        <v>0.11650485436893199</v>
      </c>
      <c r="L102" s="1">
        <v>9.6999999999999993</v>
      </c>
      <c r="M102" s="2">
        <v>0.88349514563106801</v>
      </c>
      <c r="N102" s="2">
        <v>0.11650485436893199</v>
      </c>
      <c r="O102" s="2">
        <v>0.30526315789473685</v>
      </c>
      <c r="P102" s="1">
        <f t="shared" si="1"/>
        <v>4.44557996934086E-3</v>
      </c>
    </row>
    <row r="103" spans="4:16" x14ac:dyDescent="0.3">
      <c r="D103" s="1">
        <v>9.8000000000000007</v>
      </c>
      <c r="E103" s="1">
        <v>24</v>
      </c>
      <c r="F103" s="1">
        <v>66</v>
      </c>
      <c r="G103" s="1">
        <v>29</v>
      </c>
      <c r="H103" s="1">
        <v>182</v>
      </c>
      <c r="I103" s="1">
        <v>0.30526315789473685</v>
      </c>
      <c r="J103" s="1">
        <v>0.88349514563106801</v>
      </c>
      <c r="K103" s="1">
        <v>0.11650485436893199</v>
      </c>
      <c r="L103" s="1">
        <v>9.8000000000000007</v>
      </c>
      <c r="M103" s="2">
        <v>0.88349514563106801</v>
      </c>
      <c r="N103" s="2">
        <v>0.11650485436893199</v>
      </c>
      <c r="O103" s="2">
        <v>0.30526315789473685</v>
      </c>
      <c r="P103" s="1">
        <f t="shared" si="1"/>
        <v>0</v>
      </c>
    </row>
    <row r="104" spans="4:16" x14ac:dyDescent="0.3">
      <c r="D104" s="1">
        <v>9.9</v>
      </c>
      <c r="E104" s="1">
        <v>21</v>
      </c>
      <c r="F104" s="1">
        <v>68</v>
      </c>
      <c r="G104" s="1">
        <v>27</v>
      </c>
      <c r="H104" s="1">
        <v>185</v>
      </c>
      <c r="I104" s="1">
        <v>0.28421052631578947</v>
      </c>
      <c r="J104" s="1">
        <v>0.89805825242718451</v>
      </c>
      <c r="K104" s="1">
        <v>0.10194174757281549</v>
      </c>
      <c r="L104" s="1">
        <v>9.9</v>
      </c>
      <c r="M104" s="2">
        <v>0.89805825242718451</v>
      </c>
      <c r="N104" s="2">
        <v>0.10194174757281549</v>
      </c>
      <c r="O104" s="2">
        <v>0.28421052631578947</v>
      </c>
      <c r="P104" s="1">
        <f t="shared" si="1"/>
        <v>4.2922841083290735E-3</v>
      </c>
    </row>
    <row r="105" spans="4:16" x14ac:dyDescent="0.3">
      <c r="D105" s="1">
        <v>10</v>
      </c>
      <c r="E105" s="1">
        <v>21</v>
      </c>
      <c r="F105" s="1">
        <v>68</v>
      </c>
      <c r="G105" s="1">
        <v>27</v>
      </c>
      <c r="H105" s="1">
        <v>185</v>
      </c>
      <c r="I105" s="1">
        <v>0.28421052631578947</v>
      </c>
      <c r="J105" s="1">
        <v>0.89805825242718451</v>
      </c>
      <c r="K105" s="1">
        <v>0.10194174757281549</v>
      </c>
      <c r="L105" s="1">
        <v>10</v>
      </c>
      <c r="M105" s="2">
        <v>0.89805825242718451</v>
      </c>
      <c r="N105" s="2">
        <v>0.10194174757281549</v>
      </c>
      <c r="O105" s="2">
        <v>0.28421052631578947</v>
      </c>
      <c r="P105" s="1">
        <f t="shared" si="1"/>
        <v>0</v>
      </c>
    </row>
    <row r="106" spans="4:16" x14ac:dyDescent="0.3">
      <c r="D106" s="1">
        <v>10.1</v>
      </c>
      <c r="E106" s="1">
        <v>21</v>
      </c>
      <c r="F106" s="1">
        <v>68</v>
      </c>
      <c r="G106" s="1">
        <v>27</v>
      </c>
      <c r="H106" s="1">
        <v>185</v>
      </c>
      <c r="I106" s="1">
        <v>0.28421052631578947</v>
      </c>
      <c r="J106" s="1">
        <v>0.89805825242718451</v>
      </c>
      <c r="K106" s="1">
        <v>0.10194174757281549</v>
      </c>
      <c r="L106" s="1">
        <v>10.1</v>
      </c>
      <c r="M106" s="2">
        <v>0.89805825242718451</v>
      </c>
      <c r="N106" s="2">
        <v>0.10194174757281549</v>
      </c>
      <c r="O106" s="2">
        <v>0.28421052631578947</v>
      </c>
      <c r="P106" s="1">
        <f t="shared" si="1"/>
        <v>0</v>
      </c>
    </row>
    <row r="107" spans="4:16" x14ac:dyDescent="0.3">
      <c r="D107" s="1">
        <v>10.199999999999999</v>
      </c>
      <c r="E107" s="1">
        <v>21</v>
      </c>
      <c r="F107" s="1">
        <v>68</v>
      </c>
      <c r="G107" s="1">
        <v>27</v>
      </c>
      <c r="H107" s="1">
        <v>185</v>
      </c>
      <c r="I107" s="1">
        <v>0.28421052631578947</v>
      </c>
      <c r="J107" s="1">
        <v>0.89805825242718451</v>
      </c>
      <c r="K107" s="1">
        <v>0.10194174757281549</v>
      </c>
      <c r="L107" s="1">
        <v>10.199999999999999</v>
      </c>
      <c r="M107" s="2">
        <v>0.89805825242718451</v>
      </c>
      <c r="N107" s="2">
        <v>0.10194174757281549</v>
      </c>
      <c r="O107" s="2">
        <v>0.28421052631578947</v>
      </c>
      <c r="P107" s="1">
        <f t="shared" si="1"/>
        <v>0</v>
      </c>
    </row>
    <row r="108" spans="4:16" x14ac:dyDescent="0.3">
      <c r="D108" s="1">
        <v>10.3</v>
      </c>
      <c r="E108" s="1">
        <v>21</v>
      </c>
      <c r="F108" s="1">
        <v>68</v>
      </c>
      <c r="G108" s="1">
        <v>27</v>
      </c>
      <c r="H108" s="1">
        <v>185</v>
      </c>
      <c r="I108" s="1">
        <v>0.28421052631578947</v>
      </c>
      <c r="J108" s="1">
        <v>0.89805825242718451</v>
      </c>
      <c r="K108" s="1">
        <v>0.10194174757281549</v>
      </c>
      <c r="L108" s="1">
        <v>10.3</v>
      </c>
      <c r="M108" s="2">
        <v>0.89805825242718451</v>
      </c>
      <c r="N108" s="2">
        <v>0.10194174757281549</v>
      </c>
      <c r="O108" s="2">
        <v>0.28421052631578947</v>
      </c>
      <c r="P108" s="1">
        <f t="shared" si="1"/>
        <v>0</v>
      </c>
    </row>
    <row r="109" spans="4:16" x14ac:dyDescent="0.3">
      <c r="D109" s="1">
        <v>10.4</v>
      </c>
      <c r="E109" s="1">
        <v>20</v>
      </c>
      <c r="F109" s="1">
        <v>68</v>
      </c>
      <c r="G109" s="1">
        <v>27</v>
      </c>
      <c r="H109" s="1">
        <v>186</v>
      </c>
      <c r="I109" s="1">
        <v>0.28421052631578947</v>
      </c>
      <c r="J109" s="1">
        <v>0.90291262135922334</v>
      </c>
      <c r="K109" s="1">
        <v>9.7087378640776656E-2</v>
      </c>
      <c r="L109" s="1">
        <v>10.4</v>
      </c>
      <c r="M109" s="2">
        <v>0.90291262135922334</v>
      </c>
      <c r="N109" s="2">
        <v>9.7087378640776656E-2</v>
      </c>
      <c r="O109" s="2">
        <v>0.28421052631578947</v>
      </c>
      <c r="P109" s="1">
        <f t="shared" si="1"/>
        <v>1.3796627491057735E-3</v>
      </c>
    </row>
    <row r="110" spans="4:16" x14ac:dyDescent="0.3">
      <c r="D110" s="1">
        <v>10.5</v>
      </c>
      <c r="E110" s="1">
        <v>20</v>
      </c>
      <c r="F110" s="1">
        <v>68</v>
      </c>
      <c r="G110" s="1">
        <v>27</v>
      </c>
      <c r="H110" s="1">
        <v>186</v>
      </c>
      <c r="I110" s="1">
        <v>0.28421052631578947</v>
      </c>
      <c r="J110" s="1">
        <v>0.90291262135922334</v>
      </c>
      <c r="K110" s="1">
        <v>9.7087378640776656E-2</v>
      </c>
      <c r="L110" s="1">
        <v>10.5</v>
      </c>
      <c r="M110" s="2">
        <v>0.90291262135922334</v>
      </c>
      <c r="N110" s="2">
        <v>9.7087378640776656E-2</v>
      </c>
      <c r="O110" s="2">
        <v>0.28421052631578947</v>
      </c>
      <c r="P110" s="1">
        <f t="shared" si="1"/>
        <v>0</v>
      </c>
    </row>
    <row r="111" spans="4:16" x14ac:dyDescent="0.3">
      <c r="D111" s="1">
        <v>10.6</v>
      </c>
      <c r="E111" s="1">
        <v>20</v>
      </c>
      <c r="F111" s="1">
        <v>68</v>
      </c>
      <c r="G111" s="1">
        <v>27</v>
      </c>
      <c r="H111" s="1">
        <v>186</v>
      </c>
      <c r="I111" s="1">
        <v>0.28421052631578947</v>
      </c>
      <c r="J111" s="1">
        <v>0.90291262135922334</v>
      </c>
      <c r="K111" s="1">
        <v>9.7087378640776656E-2</v>
      </c>
      <c r="L111" s="1">
        <v>10.6</v>
      </c>
      <c r="M111" s="2">
        <v>0.90291262135922334</v>
      </c>
      <c r="N111" s="2">
        <v>9.7087378640776656E-2</v>
      </c>
      <c r="O111" s="2">
        <v>0.28421052631578947</v>
      </c>
      <c r="P111" s="1">
        <f t="shared" si="1"/>
        <v>0</v>
      </c>
    </row>
    <row r="112" spans="4:16" x14ac:dyDescent="0.3">
      <c r="D112" s="1">
        <v>10.7</v>
      </c>
      <c r="E112" s="1">
        <v>19</v>
      </c>
      <c r="F112" s="1">
        <v>68</v>
      </c>
      <c r="G112" s="1">
        <v>27</v>
      </c>
      <c r="H112" s="1">
        <v>187</v>
      </c>
      <c r="I112" s="1">
        <v>0.28421052631578947</v>
      </c>
      <c r="J112" s="1">
        <v>0.90776699029126218</v>
      </c>
      <c r="K112" s="1">
        <v>9.2233009708737823E-2</v>
      </c>
      <c r="L112" s="1">
        <v>10.7</v>
      </c>
      <c r="M112" s="2">
        <v>0.90776699029126218</v>
      </c>
      <c r="N112" s="2">
        <v>9.2233009708737823E-2</v>
      </c>
      <c r="O112" s="2">
        <v>0.28421052631578947</v>
      </c>
      <c r="P112" s="1">
        <f t="shared" si="1"/>
        <v>1.3796627491057735E-3</v>
      </c>
    </row>
    <row r="113" spans="4:16" x14ac:dyDescent="0.3">
      <c r="D113" s="1">
        <v>10.8</v>
      </c>
      <c r="E113" s="1">
        <v>19</v>
      </c>
      <c r="F113" s="1">
        <v>68</v>
      </c>
      <c r="G113" s="1">
        <v>27</v>
      </c>
      <c r="H113" s="1">
        <v>187</v>
      </c>
      <c r="I113" s="1">
        <v>0.28421052631578947</v>
      </c>
      <c r="J113" s="1">
        <v>0.90776699029126218</v>
      </c>
      <c r="K113" s="1">
        <v>9.2233009708737823E-2</v>
      </c>
      <c r="L113" s="1">
        <v>10.8</v>
      </c>
      <c r="M113" s="2">
        <v>0.90776699029126218</v>
      </c>
      <c r="N113" s="2">
        <v>9.2233009708737823E-2</v>
      </c>
      <c r="O113" s="2">
        <v>0.28421052631578947</v>
      </c>
      <c r="P113" s="1">
        <f t="shared" si="1"/>
        <v>0</v>
      </c>
    </row>
    <row r="114" spans="4:16" x14ac:dyDescent="0.3">
      <c r="D114" s="1">
        <v>10.9</v>
      </c>
      <c r="E114" s="1">
        <v>19</v>
      </c>
      <c r="F114" s="1">
        <v>68</v>
      </c>
      <c r="G114" s="1">
        <v>27</v>
      </c>
      <c r="H114" s="1">
        <v>187</v>
      </c>
      <c r="I114" s="1">
        <v>0.28421052631578947</v>
      </c>
      <c r="J114" s="1">
        <v>0.90776699029126218</v>
      </c>
      <c r="K114" s="1">
        <v>9.2233009708737823E-2</v>
      </c>
      <c r="L114" s="1">
        <v>10.9</v>
      </c>
      <c r="M114" s="2">
        <v>0.90776699029126218</v>
      </c>
      <c r="N114" s="2">
        <v>9.2233009708737823E-2</v>
      </c>
      <c r="O114" s="2">
        <v>0.28421052631578947</v>
      </c>
      <c r="P114" s="1">
        <f t="shared" si="1"/>
        <v>0</v>
      </c>
    </row>
    <row r="115" spans="4:16" x14ac:dyDescent="0.3">
      <c r="D115" s="1">
        <v>11</v>
      </c>
      <c r="E115" s="1">
        <v>19</v>
      </c>
      <c r="F115" s="1">
        <v>68</v>
      </c>
      <c r="G115" s="1">
        <v>27</v>
      </c>
      <c r="H115" s="1">
        <v>187</v>
      </c>
      <c r="I115" s="1">
        <v>0.28421052631578947</v>
      </c>
      <c r="J115" s="1">
        <v>0.90776699029126218</v>
      </c>
      <c r="K115" s="1">
        <v>9.2233009708737823E-2</v>
      </c>
      <c r="L115" s="1">
        <v>11</v>
      </c>
      <c r="M115" s="2">
        <v>0.90776699029126218</v>
      </c>
      <c r="N115" s="2">
        <v>9.2233009708737823E-2</v>
      </c>
      <c r="O115" s="2">
        <v>0.28421052631578947</v>
      </c>
      <c r="P115" s="1">
        <f t="shared" si="1"/>
        <v>0</v>
      </c>
    </row>
    <row r="116" spans="4:16" x14ac:dyDescent="0.3">
      <c r="D116" s="1">
        <v>11.1</v>
      </c>
      <c r="E116" s="1">
        <v>19</v>
      </c>
      <c r="F116" s="1">
        <v>68</v>
      </c>
      <c r="G116" s="1">
        <v>27</v>
      </c>
      <c r="H116" s="1">
        <v>187</v>
      </c>
      <c r="I116" s="1">
        <v>0.28421052631578947</v>
      </c>
      <c r="J116" s="1">
        <v>0.90776699029126218</v>
      </c>
      <c r="K116" s="1">
        <v>9.2233009708737823E-2</v>
      </c>
      <c r="L116" s="1">
        <v>11.1</v>
      </c>
      <c r="M116" s="2">
        <v>0.90776699029126218</v>
      </c>
      <c r="N116" s="2">
        <v>9.2233009708737823E-2</v>
      </c>
      <c r="O116" s="2">
        <v>0.28421052631578947</v>
      </c>
      <c r="P116" s="1">
        <f t="shared" si="1"/>
        <v>0</v>
      </c>
    </row>
    <row r="117" spans="4:16" x14ac:dyDescent="0.3">
      <c r="D117" s="1">
        <v>11.2</v>
      </c>
      <c r="E117" s="1">
        <v>19</v>
      </c>
      <c r="F117" s="1">
        <v>71</v>
      </c>
      <c r="G117" s="1">
        <v>24</v>
      </c>
      <c r="H117" s="1">
        <v>187</v>
      </c>
      <c r="I117" s="1">
        <v>0.25263157894736843</v>
      </c>
      <c r="J117" s="1">
        <v>0.90776699029126218</v>
      </c>
      <c r="K117" s="1">
        <v>9.2233009708737823E-2</v>
      </c>
      <c r="L117" s="1">
        <v>11.2</v>
      </c>
      <c r="M117" s="2">
        <v>0.90776699029126218</v>
      </c>
      <c r="N117" s="2">
        <v>9.2233009708737823E-2</v>
      </c>
      <c r="O117" s="2">
        <v>0.25263157894736843</v>
      </c>
      <c r="P117" s="1">
        <f t="shared" si="1"/>
        <v>0</v>
      </c>
    </row>
    <row r="118" spans="4:16" x14ac:dyDescent="0.3">
      <c r="D118" s="1">
        <v>11.3</v>
      </c>
      <c r="E118" s="1">
        <v>19</v>
      </c>
      <c r="F118" s="1">
        <v>71</v>
      </c>
      <c r="G118" s="1">
        <v>24</v>
      </c>
      <c r="H118" s="1">
        <v>187</v>
      </c>
      <c r="I118" s="1">
        <v>0.25263157894736843</v>
      </c>
      <c r="J118" s="1">
        <v>0.90776699029126218</v>
      </c>
      <c r="K118" s="1">
        <v>9.2233009708737823E-2</v>
      </c>
      <c r="L118" s="1">
        <v>11.3</v>
      </c>
      <c r="M118" s="2">
        <v>0.90776699029126218</v>
      </c>
      <c r="N118" s="2">
        <v>9.2233009708737823E-2</v>
      </c>
      <c r="O118" s="2">
        <v>0.25263157894736843</v>
      </c>
      <c r="P118" s="1">
        <f t="shared" si="1"/>
        <v>0</v>
      </c>
    </row>
    <row r="119" spans="4:16" x14ac:dyDescent="0.3">
      <c r="D119" s="1">
        <v>11.4</v>
      </c>
      <c r="E119" s="1">
        <v>18</v>
      </c>
      <c r="F119" s="1">
        <v>71</v>
      </c>
      <c r="G119" s="1">
        <v>24</v>
      </c>
      <c r="H119" s="1">
        <v>188</v>
      </c>
      <c r="I119" s="1">
        <v>0.25263157894736843</v>
      </c>
      <c r="J119" s="1">
        <v>0.91262135922330101</v>
      </c>
      <c r="K119" s="1">
        <v>8.737864077669899E-2</v>
      </c>
      <c r="L119" s="1">
        <v>11.4</v>
      </c>
      <c r="M119" s="2">
        <v>0.91262135922330101</v>
      </c>
      <c r="N119" s="2">
        <v>8.737864077669899E-2</v>
      </c>
      <c r="O119" s="2">
        <v>0.25263157894736843</v>
      </c>
      <c r="P119" s="1">
        <f t="shared" si="1"/>
        <v>1.2263668880940209E-3</v>
      </c>
    </row>
    <row r="120" spans="4:16" x14ac:dyDescent="0.3">
      <c r="D120" s="1">
        <v>11.5</v>
      </c>
      <c r="E120" s="1">
        <v>18</v>
      </c>
      <c r="F120" s="1">
        <v>71</v>
      </c>
      <c r="G120" s="1">
        <v>24</v>
      </c>
      <c r="H120" s="1">
        <v>188</v>
      </c>
      <c r="I120" s="1">
        <v>0.25263157894736843</v>
      </c>
      <c r="J120" s="1">
        <v>0.91262135922330101</v>
      </c>
      <c r="K120" s="1">
        <v>8.737864077669899E-2</v>
      </c>
      <c r="L120" s="1">
        <v>11.5</v>
      </c>
      <c r="M120" s="2">
        <v>0.91262135922330101</v>
      </c>
      <c r="N120" s="2">
        <v>8.737864077669899E-2</v>
      </c>
      <c r="O120" s="2">
        <v>0.25263157894736843</v>
      </c>
      <c r="P120" s="1">
        <f t="shared" si="1"/>
        <v>0</v>
      </c>
    </row>
    <row r="121" spans="4:16" x14ac:dyDescent="0.3">
      <c r="D121" s="1">
        <v>11.6</v>
      </c>
      <c r="E121" s="1">
        <v>18</v>
      </c>
      <c r="F121" s="1">
        <v>72</v>
      </c>
      <c r="G121" s="1">
        <v>23</v>
      </c>
      <c r="H121" s="1">
        <v>188</v>
      </c>
      <c r="I121" s="1">
        <v>0.24210526315789474</v>
      </c>
      <c r="J121" s="1">
        <v>0.91262135922330101</v>
      </c>
      <c r="K121" s="1">
        <v>8.737864077669899E-2</v>
      </c>
      <c r="L121" s="1">
        <v>11.6</v>
      </c>
      <c r="M121" s="2">
        <v>0.91262135922330101</v>
      </c>
      <c r="N121" s="2">
        <v>8.737864077669899E-2</v>
      </c>
      <c r="O121" s="2">
        <v>0.24210526315789474</v>
      </c>
      <c r="P121" s="1">
        <f t="shared" si="1"/>
        <v>0</v>
      </c>
    </row>
    <row r="122" spans="4:16" x14ac:dyDescent="0.3">
      <c r="D122" s="1">
        <v>11.7</v>
      </c>
      <c r="E122" s="1">
        <v>17</v>
      </c>
      <c r="F122" s="1">
        <v>73</v>
      </c>
      <c r="G122" s="1">
        <v>22</v>
      </c>
      <c r="H122" s="1">
        <v>189</v>
      </c>
      <c r="I122" s="1">
        <v>0.23157894736842105</v>
      </c>
      <c r="J122" s="1">
        <v>0.91747572815533984</v>
      </c>
      <c r="K122" s="1">
        <v>8.2524271844660158E-2</v>
      </c>
      <c r="L122" s="1">
        <v>11.7</v>
      </c>
      <c r="M122" s="2">
        <v>0.91747572815533984</v>
      </c>
      <c r="N122" s="2">
        <v>8.2524271844660158E-2</v>
      </c>
      <c r="O122" s="2">
        <v>0.23157894736842105</v>
      </c>
      <c r="P122" s="1">
        <f t="shared" si="1"/>
        <v>1.1497189575881447E-3</v>
      </c>
    </row>
    <row r="123" spans="4:16" x14ac:dyDescent="0.3">
      <c r="D123" s="1">
        <v>11.8</v>
      </c>
      <c r="E123" s="1">
        <v>17</v>
      </c>
      <c r="F123" s="1">
        <v>73</v>
      </c>
      <c r="G123" s="1">
        <v>22</v>
      </c>
      <c r="H123" s="1">
        <v>189</v>
      </c>
      <c r="I123" s="1">
        <v>0.23157894736842105</v>
      </c>
      <c r="J123" s="1">
        <v>0.91747572815533984</v>
      </c>
      <c r="K123" s="1">
        <v>8.2524271844660158E-2</v>
      </c>
      <c r="L123" s="1">
        <v>11.8</v>
      </c>
      <c r="M123" s="2">
        <v>0.91747572815533984</v>
      </c>
      <c r="N123" s="2">
        <v>8.2524271844660158E-2</v>
      </c>
      <c r="O123" s="2">
        <v>0.23157894736842105</v>
      </c>
      <c r="P123" s="1">
        <f t="shared" si="1"/>
        <v>0</v>
      </c>
    </row>
    <row r="124" spans="4:16" x14ac:dyDescent="0.3">
      <c r="D124" s="1">
        <v>11.9</v>
      </c>
      <c r="E124" s="1">
        <v>16</v>
      </c>
      <c r="F124" s="1">
        <v>73</v>
      </c>
      <c r="G124" s="1">
        <v>22</v>
      </c>
      <c r="H124" s="1">
        <v>190</v>
      </c>
      <c r="I124" s="1">
        <v>0.23157894736842105</v>
      </c>
      <c r="J124" s="1">
        <v>0.92233009708737868</v>
      </c>
      <c r="K124" s="1">
        <v>7.7669902912621325E-2</v>
      </c>
      <c r="L124" s="1">
        <v>11.9</v>
      </c>
      <c r="M124" s="2">
        <v>0.92233009708737868</v>
      </c>
      <c r="N124" s="2">
        <v>7.7669902912621325E-2</v>
      </c>
      <c r="O124" s="2">
        <v>0.23157894736842105</v>
      </c>
      <c r="P124" s="1">
        <f t="shared" si="1"/>
        <v>1.1241696474195192E-3</v>
      </c>
    </row>
    <row r="125" spans="4:16" x14ac:dyDescent="0.3">
      <c r="D125" s="1">
        <v>12</v>
      </c>
      <c r="E125" s="1">
        <v>16</v>
      </c>
      <c r="F125" s="1">
        <v>73</v>
      </c>
      <c r="G125" s="1">
        <v>22</v>
      </c>
      <c r="H125" s="1">
        <v>190</v>
      </c>
      <c r="I125" s="1">
        <v>0.23157894736842105</v>
      </c>
      <c r="J125" s="1">
        <v>0.92233009708737868</v>
      </c>
      <c r="K125" s="1">
        <v>7.7669902912621325E-2</v>
      </c>
      <c r="L125" s="1">
        <v>12</v>
      </c>
      <c r="M125" s="2">
        <v>0.92233009708737868</v>
      </c>
      <c r="N125" s="2">
        <v>7.7669902912621325E-2</v>
      </c>
      <c r="O125" s="2">
        <v>0.23157894736842105</v>
      </c>
      <c r="P125" s="1">
        <f t="shared" si="1"/>
        <v>0</v>
      </c>
    </row>
    <row r="126" spans="4:16" x14ac:dyDescent="0.3">
      <c r="D126" s="1">
        <v>12.1</v>
      </c>
      <c r="E126" s="1">
        <v>16</v>
      </c>
      <c r="F126" s="1">
        <v>73</v>
      </c>
      <c r="G126" s="1">
        <v>22</v>
      </c>
      <c r="H126" s="1">
        <v>190</v>
      </c>
      <c r="I126" s="1">
        <v>0.23157894736842105</v>
      </c>
      <c r="J126" s="1">
        <v>0.92233009708737868</v>
      </c>
      <c r="K126" s="1">
        <v>7.7669902912621325E-2</v>
      </c>
      <c r="L126" s="1">
        <v>12.1</v>
      </c>
      <c r="M126" s="2">
        <v>0.92233009708737868</v>
      </c>
      <c r="N126" s="2">
        <v>7.7669902912621325E-2</v>
      </c>
      <c r="O126" s="2">
        <v>0.23157894736842105</v>
      </c>
      <c r="P126" s="1">
        <f t="shared" si="1"/>
        <v>0</v>
      </c>
    </row>
    <row r="127" spans="4:16" x14ac:dyDescent="0.3">
      <c r="D127" s="1">
        <v>12.2</v>
      </c>
      <c r="E127" s="1">
        <v>16</v>
      </c>
      <c r="F127" s="1">
        <v>73</v>
      </c>
      <c r="G127" s="1">
        <v>22</v>
      </c>
      <c r="H127" s="1">
        <v>190</v>
      </c>
      <c r="I127" s="1">
        <v>0.23157894736842105</v>
      </c>
      <c r="J127" s="1">
        <v>0.92233009708737868</v>
      </c>
      <c r="K127" s="1">
        <v>7.7669902912621325E-2</v>
      </c>
      <c r="L127" s="1">
        <v>12.2</v>
      </c>
      <c r="M127" s="2">
        <v>0.92233009708737868</v>
      </c>
      <c r="N127" s="2">
        <v>7.7669902912621325E-2</v>
      </c>
      <c r="O127" s="2">
        <v>0.23157894736842105</v>
      </c>
      <c r="P127" s="1">
        <f t="shared" si="1"/>
        <v>0</v>
      </c>
    </row>
    <row r="128" spans="4:16" x14ac:dyDescent="0.3">
      <c r="D128" s="1">
        <v>12.3</v>
      </c>
      <c r="E128" s="1">
        <v>16</v>
      </c>
      <c r="F128" s="1">
        <v>73</v>
      </c>
      <c r="G128" s="1">
        <v>22</v>
      </c>
      <c r="H128" s="1">
        <v>190</v>
      </c>
      <c r="I128" s="1">
        <v>0.23157894736842105</v>
      </c>
      <c r="J128" s="1">
        <v>0.92233009708737868</v>
      </c>
      <c r="K128" s="1">
        <v>7.7669902912621325E-2</v>
      </c>
      <c r="L128" s="1">
        <v>12.3</v>
      </c>
      <c r="M128" s="2">
        <v>0.92233009708737868</v>
      </c>
      <c r="N128" s="2">
        <v>7.7669902912621325E-2</v>
      </c>
      <c r="O128" s="2">
        <v>0.23157894736842105</v>
      </c>
      <c r="P128" s="1">
        <f t="shared" si="1"/>
        <v>0</v>
      </c>
    </row>
    <row r="129" spans="4:16" x14ac:dyDescent="0.3">
      <c r="D129" s="1">
        <v>12.4</v>
      </c>
      <c r="E129" s="1">
        <v>16</v>
      </c>
      <c r="F129" s="1">
        <v>73</v>
      </c>
      <c r="G129" s="1">
        <v>22</v>
      </c>
      <c r="H129" s="1">
        <v>190</v>
      </c>
      <c r="I129" s="1">
        <v>0.23157894736842105</v>
      </c>
      <c r="J129" s="1">
        <v>0.92233009708737868</v>
      </c>
      <c r="K129" s="1">
        <v>7.7669902912621325E-2</v>
      </c>
      <c r="L129" s="1">
        <v>12.4</v>
      </c>
      <c r="M129" s="2">
        <v>0.92233009708737868</v>
      </c>
      <c r="N129" s="2">
        <v>7.7669902912621325E-2</v>
      </c>
      <c r="O129" s="2">
        <v>0.23157894736842105</v>
      </c>
      <c r="P129" s="1">
        <f t="shared" si="1"/>
        <v>0</v>
      </c>
    </row>
    <row r="130" spans="4:16" x14ac:dyDescent="0.3">
      <c r="D130" s="1">
        <v>12.5</v>
      </c>
      <c r="E130" s="1">
        <v>16</v>
      </c>
      <c r="F130" s="1">
        <v>73</v>
      </c>
      <c r="G130" s="1">
        <v>22</v>
      </c>
      <c r="H130" s="1">
        <v>190</v>
      </c>
      <c r="I130" s="1">
        <v>0.23157894736842105</v>
      </c>
      <c r="J130" s="1">
        <v>0.92233009708737868</v>
      </c>
      <c r="K130" s="1">
        <v>7.7669902912621325E-2</v>
      </c>
      <c r="L130" s="1">
        <v>12.5</v>
      </c>
      <c r="M130" s="2">
        <v>0.92233009708737868</v>
      </c>
      <c r="N130" s="2">
        <v>7.7669902912621325E-2</v>
      </c>
      <c r="O130" s="2">
        <v>0.23157894736842105</v>
      </c>
      <c r="P130" s="1">
        <f t="shared" si="1"/>
        <v>0</v>
      </c>
    </row>
    <row r="131" spans="4:16" x14ac:dyDescent="0.3">
      <c r="D131" s="1">
        <v>12.6</v>
      </c>
      <c r="E131" s="1">
        <v>15</v>
      </c>
      <c r="F131" s="1">
        <v>73</v>
      </c>
      <c r="G131" s="1">
        <v>22</v>
      </c>
      <c r="H131" s="1">
        <v>191</v>
      </c>
      <c r="I131" s="1">
        <v>0.23157894736842105</v>
      </c>
      <c r="J131" s="1">
        <v>0.92718446601941751</v>
      </c>
      <c r="K131" s="1">
        <v>7.2815533980582492E-2</v>
      </c>
      <c r="L131" s="1">
        <v>12.6</v>
      </c>
      <c r="M131" s="2">
        <v>0.92718446601941751</v>
      </c>
      <c r="N131" s="2">
        <v>7.2815533980582492E-2</v>
      </c>
      <c r="O131" s="2">
        <v>0.23157894736842105</v>
      </c>
      <c r="P131" s="1">
        <f t="shared" si="1"/>
        <v>1.1241696474195192E-3</v>
      </c>
    </row>
    <row r="132" spans="4:16" x14ac:dyDescent="0.3">
      <c r="D132" s="1">
        <v>12.7</v>
      </c>
      <c r="E132" s="1">
        <v>15</v>
      </c>
      <c r="F132" s="1">
        <v>73</v>
      </c>
      <c r="G132" s="1">
        <v>22</v>
      </c>
      <c r="H132" s="1">
        <v>191</v>
      </c>
      <c r="I132" s="1">
        <v>0.23157894736842105</v>
      </c>
      <c r="J132" s="1">
        <v>0.92718446601941751</v>
      </c>
      <c r="K132" s="1">
        <v>7.2815533980582492E-2</v>
      </c>
      <c r="L132" s="1">
        <v>12.7</v>
      </c>
      <c r="M132" s="2">
        <v>0.92718446601941751</v>
      </c>
      <c r="N132" s="2">
        <v>7.2815533980582492E-2</v>
      </c>
      <c r="O132" s="2">
        <v>0.23157894736842105</v>
      </c>
      <c r="P132" s="1">
        <f t="shared" si="1"/>
        <v>0</v>
      </c>
    </row>
    <row r="133" spans="4:16" x14ac:dyDescent="0.3">
      <c r="D133" s="1">
        <v>12.8</v>
      </c>
      <c r="E133" s="1">
        <v>15</v>
      </c>
      <c r="F133" s="1">
        <v>73</v>
      </c>
      <c r="G133" s="1">
        <v>22</v>
      </c>
      <c r="H133" s="1">
        <v>191</v>
      </c>
      <c r="I133" s="1">
        <v>0.23157894736842105</v>
      </c>
      <c r="J133" s="1">
        <v>0.92718446601941751</v>
      </c>
      <c r="K133" s="1">
        <v>7.2815533980582492E-2</v>
      </c>
      <c r="L133" s="1">
        <v>12.8</v>
      </c>
      <c r="M133" s="2">
        <v>0.92718446601941751</v>
      </c>
      <c r="N133" s="2">
        <v>7.2815533980582492E-2</v>
      </c>
      <c r="O133" s="2">
        <v>0.23157894736842105</v>
      </c>
      <c r="P133" s="1">
        <f t="shared" si="1"/>
        <v>0</v>
      </c>
    </row>
    <row r="134" spans="4:16" x14ac:dyDescent="0.3">
      <c r="D134" s="1">
        <v>12.9</v>
      </c>
      <c r="E134" s="1">
        <v>15</v>
      </c>
      <c r="F134" s="1">
        <v>73</v>
      </c>
      <c r="G134" s="1">
        <v>22</v>
      </c>
      <c r="H134" s="1">
        <v>191</v>
      </c>
      <c r="I134" s="1">
        <v>0.23157894736842105</v>
      </c>
      <c r="J134" s="1">
        <v>0.92718446601941751</v>
      </c>
      <c r="K134" s="1">
        <v>7.2815533980582492E-2</v>
      </c>
      <c r="L134" s="1">
        <v>12.9</v>
      </c>
      <c r="M134" s="2">
        <v>0.92718446601941751</v>
      </c>
      <c r="N134" s="2">
        <v>7.2815533980582492E-2</v>
      </c>
      <c r="O134" s="2">
        <v>0.23157894736842105</v>
      </c>
      <c r="P134" s="1">
        <f t="shared" si="1"/>
        <v>0</v>
      </c>
    </row>
    <row r="135" spans="4:16" x14ac:dyDescent="0.3">
      <c r="D135" s="1">
        <v>13</v>
      </c>
      <c r="E135" s="1">
        <v>15</v>
      </c>
      <c r="F135" s="1">
        <v>73</v>
      </c>
      <c r="G135" s="1">
        <v>22</v>
      </c>
      <c r="H135" s="1">
        <v>191</v>
      </c>
      <c r="I135" s="1">
        <v>0.23157894736842105</v>
      </c>
      <c r="J135" s="1">
        <v>0.92718446601941751</v>
      </c>
      <c r="K135" s="1">
        <v>7.2815533980582492E-2</v>
      </c>
      <c r="L135" s="1">
        <v>13</v>
      </c>
      <c r="M135" s="2">
        <v>0.92718446601941751</v>
      </c>
      <c r="N135" s="2">
        <v>7.2815533980582492E-2</v>
      </c>
      <c r="O135" s="2">
        <v>0.23157894736842105</v>
      </c>
      <c r="P135" s="1">
        <f t="shared" ref="P135:P198" si="2">(N134-N135)*AVERAGE(O134:O135)</f>
        <v>0</v>
      </c>
    </row>
    <row r="136" spans="4:16" x14ac:dyDescent="0.3">
      <c r="D136" s="1">
        <v>13.1</v>
      </c>
      <c r="E136" s="1">
        <v>15</v>
      </c>
      <c r="F136" s="1">
        <v>73</v>
      </c>
      <c r="G136" s="1">
        <v>22</v>
      </c>
      <c r="H136" s="1">
        <v>191</v>
      </c>
      <c r="I136" s="1">
        <v>0.23157894736842105</v>
      </c>
      <c r="J136" s="1">
        <v>0.92718446601941751</v>
      </c>
      <c r="K136" s="1">
        <v>7.2815533980582492E-2</v>
      </c>
      <c r="L136" s="1">
        <v>13.1</v>
      </c>
      <c r="M136" s="2">
        <v>0.92718446601941751</v>
      </c>
      <c r="N136" s="2">
        <v>7.2815533980582492E-2</v>
      </c>
      <c r="O136" s="2">
        <v>0.23157894736842105</v>
      </c>
      <c r="P136" s="1">
        <f t="shared" si="2"/>
        <v>0</v>
      </c>
    </row>
    <row r="137" spans="4:16" x14ac:dyDescent="0.3">
      <c r="D137" s="1">
        <v>13.2</v>
      </c>
      <c r="E137" s="1">
        <v>15</v>
      </c>
      <c r="F137" s="1">
        <v>73</v>
      </c>
      <c r="G137" s="1">
        <v>22</v>
      </c>
      <c r="H137" s="1">
        <v>191</v>
      </c>
      <c r="I137" s="1">
        <v>0.23157894736842105</v>
      </c>
      <c r="J137" s="1">
        <v>0.92718446601941751</v>
      </c>
      <c r="K137" s="1">
        <v>7.2815533980582492E-2</v>
      </c>
      <c r="L137" s="1">
        <v>13.2</v>
      </c>
      <c r="M137" s="2">
        <v>0.92718446601941751</v>
      </c>
      <c r="N137" s="2">
        <v>7.2815533980582492E-2</v>
      </c>
      <c r="O137" s="2">
        <v>0.23157894736842105</v>
      </c>
      <c r="P137" s="1">
        <f t="shared" si="2"/>
        <v>0</v>
      </c>
    </row>
    <row r="138" spans="4:16" x14ac:dyDescent="0.3">
      <c r="D138" s="1">
        <v>13.3</v>
      </c>
      <c r="E138" s="1">
        <v>15</v>
      </c>
      <c r="F138" s="1">
        <v>73</v>
      </c>
      <c r="G138" s="1">
        <v>22</v>
      </c>
      <c r="H138" s="1">
        <v>191</v>
      </c>
      <c r="I138" s="1">
        <v>0.23157894736842105</v>
      </c>
      <c r="J138" s="1">
        <v>0.92718446601941751</v>
      </c>
      <c r="K138" s="1">
        <v>7.2815533980582492E-2</v>
      </c>
      <c r="L138" s="1">
        <v>13.3</v>
      </c>
      <c r="M138" s="2">
        <v>0.92718446601941751</v>
      </c>
      <c r="N138" s="2">
        <v>7.2815533980582492E-2</v>
      </c>
      <c r="O138" s="2">
        <v>0.23157894736842105</v>
      </c>
      <c r="P138" s="1">
        <f t="shared" si="2"/>
        <v>0</v>
      </c>
    </row>
    <row r="139" spans="4:16" x14ac:dyDescent="0.3">
      <c r="D139" s="1">
        <v>13.4</v>
      </c>
      <c r="E139" s="1">
        <v>15</v>
      </c>
      <c r="F139" s="1">
        <v>74</v>
      </c>
      <c r="G139" s="1">
        <v>21</v>
      </c>
      <c r="H139" s="1">
        <v>191</v>
      </c>
      <c r="I139" s="1">
        <v>0.22105263157894736</v>
      </c>
      <c r="J139" s="1">
        <v>0.92718446601941751</v>
      </c>
      <c r="K139" s="1">
        <v>7.2815533980582492E-2</v>
      </c>
      <c r="L139" s="1">
        <v>13.4</v>
      </c>
      <c r="M139" s="2">
        <v>0.92718446601941751</v>
      </c>
      <c r="N139" s="2">
        <v>7.2815533980582492E-2</v>
      </c>
      <c r="O139" s="2">
        <v>0.22105263157894736</v>
      </c>
      <c r="P139" s="1">
        <f t="shared" si="2"/>
        <v>0</v>
      </c>
    </row>
    <row r="140" spans="4:16" x14ac:dyDescent="0.3">
      <c r="D140" s="1">
        <v>13.5</v>
      </c>
      <c r="E140" s="1">
        <v>15</v>
      </c>
      <c r="F140" s="1">
        <v>74</v>
      </c>
      <c r="G140" s="1">
        <v>21</v>
      </c>
      <c r="H140" s="1">
        <v>191</v>
      </c>
      <c r="I140" s="1">
        <v>0.22105263157894736</v>
      </c>
      <c r="J140" s="1">
        <v>0.92718446601941751</v>
      </c>
      <c r="K140" s="1">
        <v>7.2815533980582492E-2</v>
      </c>
      <c r="L140" s="1">
        <v>13.5</v>
      </c>
      <c r="M140" s="2">
        <v>0.92718446601941751</v>
      </c>
      <c r="N140" s="2">
        <v>7.2815533980582492E-2</v>
      </c>
      <c r="O140" s="2">
        <v>0.22105263157894736</v>
      </c>
      <c r="P140" s="1">
        <f t="shared" si="2"/>
        <v>0</v>
      </c>
    </row>
    <row r="141" spans="4:16" x14ac:dyDescent="0.3">
      <c r="D141" s="1">
        <v>13.6</v>
      </c>
      <c r="E141" s="1">
        <v>15</v>
      </c>
      <c r="F141" s="1">
        <v>74</v>
      </c>
      <c r="G141" s="1">
        <v>21</v>
      </c>
      <c r="H141" s="1">
        <v>191</v>
      </c>
      <c r="I141" s="1">
        <v>0.22105263157894736</v>
      </c>
      <c r="J141" s="1">
        <v>0.92718446601941751</v>
      </c>
      <c r="K141" s="1">
        <v>7.2815533980582492E-2</v>
      </c>
      <c r="L141" s="1">
        <v>13.6</v>
      </c>
      <c r="M141" s="2">
        <v>0.92718446601941751</v>
      </c>
      <c r="N141" s="2">
        <v>7.2815533980582492E-2</v>
      </c>
      <c r="O141" s="2">
        <v>0.22105263157894736</v>
      </c>
      <c r="P141" s="1">
        <f t="shared" si="2"/>
        <v>0</v>
      </c>
    </row>
    <row r="142" spans="4:16" x14ac:dyDescent="0.3">
      <c r="D142" s="1">
        <v>13.7</v>
      </c>
      <c r="E142" s="1">
        <v>14</v>
      </c>
      <c r="F142" s="1">
        <v>74</v>
      </c>
      <c r="G142" s="1">
        <v>21</v>
      </c>
      <c r="H142" s="1">
        <v>192</v>
      </c>
      <c r="I142" s="1">
        <v>0.22105263157894736</v>
      </c>
      <c r="J142" s="1">
        <v>0.93203883495145634</v>
      </c>
      <c r="K142" s="1">
        <v>6.7961165048543659E-2</v>
      </c>
      <c r="L142" s="1">
        <v>13.7</v>
      </c>
      <c r="M142" s="2">
        <v>0.93203883495145634</v>
      </c>
      <c r="N142" s="2">
        <v>6.7961165048543659E-2</v>
      </c>
      <c r="O142" s="2">
        <v>0.22105263157894736</v>
      </c>
      <c r="P142" s="1">
        <f t="shared" si="2"/>
        <v>1.0730710270822682E-3</v>
      </c>
    </row>
    <row r="143" spans="4:16" x14ac:dyDescent="0.3">
      <c r="D143" s="1">
        <v>13.8</v>
      </c>
      <c r="E143" s="1">
        <v>14</v>
      </c>
      <c r="F143" s="1">
        <v>74</v>
      </c>
      <c r="G143" s="1">
        <v>21</v>
      </c>
      <c r="H143" s="1">
        <v>192</v>
      </c>
      <c r="I143" s="1">
        <v>0.22105263157894736</v>
      </c>
      <c r="J143" s="1">
        <v>0.93203883495145634</v>
      </c>
      <c r="K143" s="1">
        <v>6.7961165048543659E-2</v>
      </c>
      <c r="L143" s="1">
        <v>13.8</v>
      </c>
      <c r="M143" s="2">
        <v>0.93203883495145634</v>
      </c>
      <c r="N143" s="2">
        <v>6.7961165048543659E-2</v>
      </c>
      <c r="O143" s="2">
        <v>0.22105263157894736</v>
      </c>
      <c r="P143" s="1">
        <f t="shared" si="2"/>
        <v>0</v>
      </c>
    </row>
    <row r="144" spans="4:16" x14ac:dyDescent="0.3">
      <c r="D144" s="1">
        <v>13.9</v>
      </c>
      <c r="E144" s="1">
        <v>12</v>
      </c>
      <c r="F144" s="1">
        <v>74</v>
      </c>
      <c r="G144" s="1">
        <v>21</v>
      </c>
      <c r="H144" s="1">
        <v>194</v>
      </c>
      <c r="I144" s="1">
        <v>0.22105263157894736</v>
      </c>
      <c r="J144" s="1">
        <v>0.94174757281553401</v>
      </c>
      <c r="K144" s="1">
        <v>5.8252427184465994E-2</v>
      </c>
      <c r="L144" s="1">
        <v>13.9</v>
      </c>
      <c r="M144" s="2">
        <v>0.94174757281553401</v>
      </c>
      <c r="N144" s="2">
        <v>5.8252427184465994E-2</v>
      </c>
      <c r="O144" s="2">
        <v>0.22105263157894736</v>
      </c>
      <c r="P144" s="1">
        <f t="shared" si="2"/>
        <v>2.1461420541645363E-3</v>
      </c>
    </row>
    <row r="145" spans="4:16" x14ac:dyDescent="0.3">
      <c r="D145" s="1">
        <v>14</v>
      </c>
      <c r="E145" s="1">
        <v>12</v>
      </c>
      <c r="F145" s="1">
        <v>74</v>
      </c>
      <c r="G145" s="1">
        <v>21</v>
      </c>
      <c r="H145" s="1">
        <v>194</v>
      </c>
      <c r="I145" s="1">
        <v>0.22105263157894736</v>
      </c>
      <c r="J145" s="1">
        <v>0.94174757281553401</v>
      </c>
      <c r="K145" s="1">
        <v>5.8252427184465994E-2</v>
      </c>
      <c r="L145" s="1">
        <v>14</v>
      </c>
      <c r="M145" s="2">
        <v>0.94174757281553401</v>
      </c>
      <c r="N145" s="2">
        <v>5.8252427184465994E-2</v>
      </c>
      <c r="O145" s="2">
        <v>0.22105263157894736</v>
      </c>
      <c r="P145" s="1">
        <f t="shared" si="2"/>
        <v>0</v>
      </c>
    </row>
    <row r="146" spans="4:16" x14ac:dyDescent="0.3">
      <c r="D146" s="1">
        <v>14.1</v>
      </c>
      <c r="E146" s="1">
        <v>12</v>
      </c>
      <c r="F146" s="1">
        <v>74</v>
      </c>
      <c r="G146" s="1">
        <v>21</v>
      </c>
      <c r="H146" s="1">
        <v>194</v>
      </c>
      <c r="I146" s="1">
        <v>0.22105263157894736</v>
      </c>
      <c r="J146" s="1">
        <v>0.94174757281553401</v>
      </c>
      <c r="K146" s="1">
        <v>5.8252427184465994E-2</v>
      </c>
      <c r="L146" s="1">
        <v>14.1</v>
      </c>
      <c r="M146" s="2">
        <v>0.94174757281553401</v>
      </c>
      <c r="N146" s="2">
        <v>5.8252427184465994E-2</v>
      </c>
      <c r="O146" s="2">
        <v>0.22105263157894736</v>
      </c>
      <c r="P146" s="1">
        <f t="shared" si="2"/>
        <v>0</v>
      </c>
    </row>
    <row r="147" spans="4:16" x14ac:dyDescent="0.3">
      <c r="D147" s="1">
        <v>14.2</v>
      </c>
      <c r="E147" s="1">
        <v>11</v>
      </c>
      <c r="F147" s="1">
        <v>74</v>
      </c>
      <c r="G147" s="1">
        <v>21</v>
      </c>
      <c r="H147" s="1">
        <v>195</v>
      </c>
      <c r="I147" s="1">
        <v>0.22105263157894736</v>
      </c>
      <c r="J147" s="1">
        <v>0.94660194174757284</v>
      </c>
      <c r="K147" s="1">
        <v>5.3398058252427161E-2</v>
      </c>
      <c r="L147" s="1">
        <v>14.2</v>
      </c>
      <c r="M147" s="2">
        <v>0.94660194174757284</v>
      </c>
      <c r="N147" s="2">
        <v>5.3398058252427161E-2</v>
      </c>
      <c r="O147" s="2">
        <v>0.22105263157894736</v>
      </c>
      <c r="P147" s="1">
        <f t="shared" si="2"/>
        <v>1.0730710270822682E-3</v>
      </c>
    </row>
    <row r="148" spans="4:16" x14ac:dyDescent="0.3">
      <c r="D148" s="1">
        <v>14.3</v>
      </c>
      <c r="E148" s="1">
        <v>11</v>
      </c>
      <c r="F148" s="1">
        <v>74</v>
      </c>
      <c r="G148" s="1">
        <v>21</v>
      </c>
      <c r="H148" s="1">
        <v>195</v>
      </c>
      <c r="I148" s="1">
        <v>0.22105263157894736</v>
      </c>
      <c r="J148" s="1">
        <v>0.94660194174757284</v>
      </c>
      <c r="K148" s="1">
        <v>5.3398058252427161E-2</v>
      </c>
      <c r="L148" s="1">
        <v>14.3</v>
      </c>
      <c r="M148" s="2">
        <v>0.94660194174757284</v>
      </c>
      <c r="N148" s="2">
        <v>5.3398058252427161E-2</v>
      </c>
      <c r="O148" s="2">
        <v>0.22105263157894736</v>
      </c>
      <c r="P148" s="1">
        <f t="shared" si="2"/>
        <v>0</v>
      </c>
    </row>
    <row r="149" spans="4:16" x14ac:dyDescent="0.3">
      <c r="D149" s="1">
        <v>14.4</v>
      </c>
      <c r="E149" s="1">
        <v>11</v>
      </c>
      <c r="F149" s="1">
        <v>74</v>
      </c>
      <c r="G149" s="1">
        <v>21</v>
      </c>
      <c r="H149" s="1">
        <v>195</v>
      </c>
      <c r="I149" s="1">
        <v>0.22105263157894736</v>
      </c>
      <c r="J149" s="1">
        <v>0.94660194174757284</v>
      </c>
      <c r="K149" s="1">
        <v>5.3398058252427161E-2</v>
      </c>
      <c r="L149" s="1">
        <v>14.4</v>
      </c>
      <c r="M149" s="2">
        <v>0.94660194174757284</v>
      </c>
      <c r="N149" s="2">
        <v>5.3398058252427161E-2</v>
      </c>
      <c r="O149" s="2">
        <v>0.22105263157894736</v>
      </c>
      <c r="P149" s="1">
        <f t="shared" si="2"/>
        <v>0</v>
      </c>
    </row>
    <row r="150" spans="4:16" x14ac:dyDescent="0.3">
      <c r="D150" s="1">
        <v>14.5</v>
      </c>
      <c r="E150" s="1">
        <v>11</v>
      </c>
      <c r="F150" s="1">
        <v>74</v>
      </c>
      <c r="G150" s="1">
        <v>21</v>
      </c>
      <c r="H150" s="1">
        <v>195</v>
      </c>
      <c r="I150" s="1">
        <v>0.22105263157894736</v>
      </c>
      <c r="J150" s="1">
        <v>0.94660194174757284</v>
      </c>
      <c r="K150" s="1">
        <v>5.3398058252427161E-2</v>
      </c>
      <c r="L150" s="1">
        <v>14.5</v>
      </c>
      <c r="M150" s="2">
        <v>0.94660194174757284</v>
      </c>
      <c r="N150" s="2">
        <v>5.3398058252427161E-2</v>
      </c>
      <c r="O150" s="2">
        <v>0.22105263157894736</v>
      </c>
      <c r="P150" s="1">
        <f t="shared" si="2"/>
        <v>0</v>
      </c>
    </row>
    <row r="151" spans="4:16" x14ac:dyDescent="0.3">
      <c r="D151" s="1">
        <v>14.6</v>
      </c>
      <c r="E151" s="1">
        <v>11</v>
      </c>
      <c r="F151" s="1">
        <v>74</v>
      </c>
      <c r="G151" s="1">
        <v>21</v>
      </c>
      <c r="H151" s="1">
        <v>195</v>
      </c>
      <c r="I151" s="1">
        <v>0.22105263157894736</v>
      </c>
      <c r="J151" s="1">
        <v>0.94660194174757284</v>
      </c>
      <c r="K151" s="1">
        <v>5.3398058252427161E-2</v>
      </c>
      <c r="L151" s="1">
        <v>14.6</v>
      </c>
      <c r="M151" s="2">
        <v>0.94660194174757284</v>
      </c>
      <c r="N151" s="2">
        <v>5.3398058252427161E-2</v>
      </c>
      <c r="O151" s="2">
        <v>0.22105263157894736</v>
      </c>
      <c r="P151" s="1">
        <f t="shared" si="2"/>
        <v>0</v>
      </c>
    </row>
    <row r="152" spans="4:16" x14ac:dyDescent="0.3">
      <c r="D152" s="1">
        <v>14.7</v>
      </c>
      <c r="E152" s="1">
        <v>11</v>
      </c>
      <c r="F152" s="1">
        <v>74</v>
      </c>
      <c r="G152" s="1">
        <v>21</v>
      </c>
      <c r="H152" s="1">
        <v>195</v>
      </c>
      <c r="I152" s="1">
        <v>0.22105263157894736</v>
      </c>
      <c r="J152" s="1">
        <v>0.94660194174757284</v>
      </c>
      <c r="K152" s="1">
        <v>5.3398058252427161E-2</v>
      </c>
      <c r="L152" s="1">
        <v>14.7</v>
      </c>
      <c r="M152" s="2">
        <v>0.94660194174757284</v>
      </c>
      <c r="N152" s="2">
        <v>5.3398058252427161E-2</v>
      </c>
      <c r="O152" s="2">
        <v>0.22105263157894736</v>
      </c>
      <c r="P152" s="1">
        <f t="shared" si="2"/>
        <v>0</v>
      </c>
    </row>
    <row r="153" spans="4:16" x14ac:dyDescent="0.3">
      <c r="D153" s="1">
        <v>14.8</v>
      </c>
      <c r="E153" s="1">
        <v>11</v>
      </c>
      <c r="F153" s="1">
        <v>74</v>
      </c>
      <c r="G153" s="1">
        <v>21</v>
      </c>
      <c r="H153" s="1">
        <v>195</v>
      </c>
      <c r="I153" s="1">
        <v>0.22105263157894736</v>
      </c>
      <c r="J153" s="1">
        <v>0.94660194174757284</v>
      </c>
      <c r="K153" s="1">
        <v>5.3398058252427161E-2</v>
      </c>
      <c r="L153" s="1">
        <v>14.8</v>
      </c>
      <c r="M153" s="2">
        <v>0.94660194174757284</v>
      </c>
      <c r="N153" s="2">
        <v>5.3398058252427161E-2</v>
      </c>
      <c r="O153" s="2">
        <v>0.22105263157894736</v>
      </c>
      <c r="P153" s="1">
        <f t="shared" si="2"/>
        <v>0</v>
      </c>
    </row>
    <row r="154" spans="4:16" x14ac:dyDescent="0.3">
      <c r="D154" s="1">
        <v>14.9</v>
      </c>
      <c r="E154" s="1">
        <v>10</v>
      </c>
      <c r="F154" s="1">
        <v>76</v>
      </c>
      <c r="G154" s="1">
        <v>19</v>
      </c>
      <c r="H154" s="1">
        <v>196</v>
      </c>
      <c r="I154" s="1">
        <v>0.2</v>
      </c>
      <c r="J154" s="1">
        <v>0.95145631067961167</v>
      </c>
      <c r="K154" s="1">
        <v>4.8543689320388328E-2</v>
      </c>
      <c r="L154" s="1">
        <v>14.9</v>
      </c>
      <c r="M154" s="2">
        <v>0.95145631067961167</v>
      </c>
      <c r="N154" s="2">
        <v>4.8543689320388328E-2</v>
      </c>
      <c r="O154" s="2">
        <v>0.2</v>
      </c>
      <c r="P154" s="1">
        <f t="shared" si="2"/>
        <v>1.0219724067450173E-3</v>
      </c>
    </row>
    <row r="155" spans="4:16" x14ac:dyDescent="0.3">
      <c r="D155" s="1">
        <v>15</v>
      </c>
      <c r="E155" s="1">
        <v>10</v>
      </c>
      <c r="F155" s="1">
        <v>76</v>
      </c>
      <c r="G155" s="1">
        <v>19</v>
      </c>
      <c r="H155" s="1">
        <v>196</v>
      </c>
      <c r="I155" s="1">
        <v>0.2</v>
      </c>
      <c r="J155" s="1">
        <v>0.95145631067961167</v>
      </c>
      <c r="K155" s="1">
        <v>4.8543689320388328E-2</v>
      </c>
      <c r="L155" s="1">
        <v>15</v>
      </c>
      <c r="M155" s="2">
        <v>0.95145631067961167</v>
      </c>
      <c r="N155" s="2">
        <v>4.8543689320388328E-2</v>
      </c>
      <c r="O155" s="2">
        <v>0.2</v>
      </c>
      <c r="P155" s="1">
        <f t="shared" si="2"/>
        <v>0</v>
      </c>
    </row>
    <row r="156" spans="4:16" x14ac:dyDescent="0.3">
      <c r="D156" s="1">
        <v>15.1</v>
      </c>
      <c r="E156" s="1">
        <v>10</v>
      </c>
      <c r="F156" s="1">
        <v>76</v>
      </c>
      <c r="G156" s="1">
        <v>19</v>
      </c>
      <c r="H156" s="1">
        <v>196</v>
      </c>
      <c r="I156" s="1">
        <v>0.2</v>
      </c>
      <c r="J156" s="1">
        <v>0.95145631067961167</v>
      </c>
      <c r="K156" s="1">
        <v>4.8543689320388328E-2</v>
      </c>
      <c r="L156" s="1">
        <v>15.1</v>
      </c>
      <c r="M156" s="2">
        <v>0.95145631067961167</v>
      </c>
      <c r="N156" s="2">
        <v>4.8543689320388328E-2</v>
      </c>
      <c r="O156" s="2">
        <v>0.2</v>
      </c>
      <c r="P156" s="1">
        <f t="shared" si="2"/>
        <v>0</v>
      </c>
    </row>
    <row r="157" spans="4:16" x14ac:dyDescent="0.3">
      <c r="D157" s="1">
        <v>15.2</v>
      </c>
      <c r="E157" s="1">
        <v>9</v>
      </c>
      <c r="F157" s="1">
        <v>76</v>
      </c>
      <c r="G157" s="1">
        <v>19</v>
      </c>
      <c r="H157" s="1">
        <v>197</v>
      </c>
      <c r="I157" s="1">
        <v>0.2</v>
      </c>
      <c r="J157" s="1">
        <v>0.9563106796116505</v>
      </c>
      <c r="K157" s="1">
        <v>4.3689320388349495E-2</v>
      </c>
      <c r="L157" s="1">
        <v>15.2</v>
      </c>
      <c r="M157" s="2">
        <v>0.9563106796116505</v>
      </c>
      <c r="N157" s="2">
        <v>4.3689320388349495E-2</v>
      </c>
      <c r="O157" s="2">
        <v>0.2</v>
      </c>
      <c r="P157" s="1">
        <f t="shared" si="2"/>
        <v>9.7087378640776662E-4</v>
      </c>
    </row>
    <row r="158" spans="4:16" x14ac:dyDescent="0.3">
      <c r="D158" s="1">
        <v>15.3</v>
      </c>
      <c r="E158" s="1">
        <v>9</v>
      </c>
      <c r="F158" s="1">
        <v>76</v>
      </c>
      <c r="G158" s="1">
        <v>19</v>
      </c>
      <c r="H158" s="1">
        <v>197</v>
      </c>
      <c r="I158" s="1">
        <v>0.2</v>
      </c>
      <c r="J158" s="1">
        <v>0.9563106796116505</v>
      </c>
      <c r="K158" s="1">
        <v>4.3689320388349495E-2</v>
      </c>
      <c r="L158" s="1">
        <v>15.3</v>
      </c>
      <c r="M158" s="2">
        <v>0.9563106796116505</v>
      </c>
      <c r="N158" s="2">
        <v>4.3689320388349495E-2</v>
      </c>
      <c r="O158" s="2">
        <v>0.2</v>
      </c>
      <c r="P158" s="1">
        <f t="shared" si="2"/>
        <v>0</v>
      </c>
    </row>
    <row r="159" spans="4:16" x14ac:dyDescent="0.3">
      <c r="D159" s="1">
        <v>15.4</v>
      </c>
      <c r="E159" s="1">
        <v>9</v>
      </c>
      <c r="F159" s="1">
        <v>76</v>
      </c>
      <c r="G159" s="1">
        <v>19</v>
      </c>
      <c r="H159" s="1">
        <v>197</v>
      </c>
      <c r="I159" s="1">
        <v>0.2</v>
      </c>
      <c r="J159" s="1">
        <v>0.9563106796116505</v>
      </c>
      <c r="K159" s="1">
        <v>4.3689320388349495E-2</v>
      </c>
      <c r="L159" s="1">
        <v>15.4</v>
      </c>
      <c r="M159" s="2">
        <v>0.9563106796116505</v>
      </c>
      <c r="N159" s="2">
        <v>4.3689320388349495E-2</v>
      </c>
      <c r="O159" s="2">
        <v>0.2</v>
      </c>
      <c r="P159" s="1">
        <f t="shared" si="2"/>
        <v>0</v>
      </c>
    </row>
    <row r="160" spans="4:16" x14ac:dyDescent="0.3">
      <c r="D160" s="1">
        <v>15.5</v>
      </c>
      <c r="E160" s="1">
        <v>9</v>
      </c>
      <c r="F160" s="1">
        <v>76</v>
      </c>
      <c r="G160" s="1">
        <v>19</v>
      </c>
      <c r="H160" s="1">
        <v>197</v>
      </c>
      <c r="I160" s="1">
        <v>0.2</v>
      </c>
      <c r="J160" s="1">
        <v>0.9563106796116505</v>
      </c>
      <c r="K160" s="1">
        <v>4.3689320388349495E-2</v>
      </c>
      <c r="L160" s="1">
        <v>15.5</v>
      </c>
      <c r="M160" s="2">
        <v>0.9563106796116505</v>
      </c>
      <c r="N160" s="2">
        <v>4.3689320388349495E-2</v>
      </c>
      <c r="O160" s="2">
        <v>0.2</v>
      </c>
      <c r="P160" s="1">
        <f t="shared" si="2"/>
        <v>0</v>
      </c>
    </row>
    <row r="161" spans="4:16" x14ac:dyDescent="0.3">
      <c r="D161" s="1">
        <v>15.6</v>
      </c>
      <c r="E161" s="1">
        <v>9</v>
      </c>
      <c r="F161" s="1">
        <v>76</v>
      </c>
      <c r="G161" s="1">
        <v>19</v>
      </c>
      <c r="H161" s="1">
        <v>197</v>
      </c>
      <c r="I161" s="1">
        <v>0.2</v>
      </c>
      <c r="J161" s="1">
        <v>0.9563106796116505</v>
      </c>
      <c r="K161" s="1">
        <v>4.3689320388349495E-2</v>
      </c>
      <c r="L161" s="1">
        <v>15.6</v>
      </c>
      <c r="M161" s="2">
        <v>0.9563106796116505</v>
      </c>
      <c r="N161" s="2">
        <v>4.3689320388349495E-2</v>
      </c>
      <c r="O161" s="2">
        <v>0.2</v>
      </c>
      <c r="P161" s="1">
        <f t="shared" si="2"/>
        <v>0</v>
      </c>
    </row>
    <row r="162" spans="4:16" x14ac:dyDescent="0.3">
      <c r="D162" s="1">
        <v>15.7</v>
      </c>
      <c r="E162" s="1">
        <v>9</v>
      </c>
      <c r="F162" s="1">
        <v>77</v>
      </c>
      <c r="G162" s="1">
        <v>18</v>
      </c>
      <c r="H162" s="1">
        <v>197</v>
      </c>
      <c r="I162" s="1">
        <v>0.18947368421052632</v>
      </c>
      <c r="J162" s="1">
        <v>0.9563106796116505</v>
      </c>
      <c r="K162" s="1">
        <v>4.3689320388349495E-2</v>
      </c>
      <c r="L162" s="1">
        <v>15.7</v>
      </c>
      <c r="M162" s="2">
        <v>0.9563106796116505</v>
      </c>
      <c r="N162" s="2">
        <v>4.3689320388349495E-2</v>
      </c>
      <c r="O162" s="2">
        <v>0.18947368421052632</v>
      </c>
      <c r="P162" s="1">
        <f t="shared" si="2"/>
        <v>0</v>
      </c>
    </row>
    <row r="163" spans="4:16" x14ac:dyDescent="0.3">
      <c r="D163" s="1">
        <v>15.8</v>
      </c>
      <c r="E163" s="1">
        <v>9</v>
      </c>
      <c r="F163" s="1">
        <v>77</v>
      </c>
      <c r="G163" s="1">
        <v>18</v>
      </c>
      <c r="H163" s="1">
        <v>197</v>
      </c>
      <c r="I163" s="1">
        <v>0.18947368421052632</v>
      </c>
      <c r="J163" s="1">
        <v>0.9563106796116505</v>
      </c>
      <c r="K163" s="1">
        <v>4.3689320388349495E-2</v>
      </c>
      <c r="L163" s="1">
        <v>15.8</v>
      </c>
      <c r="M163" s="2">
        <v>0.9563106796116505</v>
      </c>
      <c r="N163" s="2">
        <v>4.3689320388349495E-2</v>
      </c>
      <c r="O163" s="2">
        <v>0.18947368421052632</v>
      </c>
      <c r="P163" s="1">
        <f t="shared" si="2"/>
        <v>0</v>
      </c>
    </row>
    <row r="164" spans="4:16" x14ac:dyDescent="0.3">
      <c r="D164" s="1">
        <v>15.9</v>
      </c>
      <c r="E164" s="1">
        <v>9</v>
      </c>
      <c r="F164" s="1">
        <v>77</v>
      </c>
      <c r="G164" s="1">
        <v>18</v>
      </c>
      <c r="H164" s="1">
        <v>197</v>
      </c>
      <c r="I164" s="1">
        <v>0.18947368421052632</v>
      </c>
      <c r="J164" s="1">
        <v>0.9563106796116505</v>
      </c>
      <c r="K164" s="1">
        <v>4.3689320388349495E-2</v>
      </c>
      <c r="L164" s="1">
        <v>15.9</v>
      </c>
      <c r="M164" s="2">
        <v>0.9563106796116505</v>
      </c>
      <c r="N164" s="2">
        <v>4.3689320388349495E-2</v>
      </c>
      <c r="O164" s="2">
        <v>0.18947368421052632</v>
      </c>
      <c r="P164" s="1">
        <f t="shared" si="2"/>
        <v>0</v>
      </c>
    </row>
    <row r="165" spans="4:16" x14ac:dyDescent="0.3">
      <c r="D165" s="1">
        <v>16</v>
      </c>
      <c r="E165" s="1">
        <v>9</v>
      </c>
      <c r="F165" s="1">
        <v>77</v>
      </c>
      <c r="G165" s="1">
        <v>18</v>
      </c>
      <c r="H165" s="1">
        <v>197</v>
      </c>
      <c r="I165" s="1">
        <v>0.18947368421052632</v>
      </c>
      <c r="J165" s="1">
        <v>0.9563106796116505</v>
      </c>
      <c r="K165" s="1">
        <v>4.3689320388349495E-2</v>
      </c>
      <c r="L165" s="1">
        <v>16</v>
      </c>
      <c r="M165" s="2">
        <v>0.9563106796116505</v>
      </c>
      <c r="N165" s="2">
        <v>4.3689320388349495E-2</v>
      </c>
      <c r="O165" s="2">
        <v>0.18947368421052632</v>
      </c>
      <c r="P165" s="1">
        <f t="shared" si="2"/>
        <v>0</v>
      </c>
    </row>
    <row r="166" spans="4:16" x14ac:dyDescent="0.3">
      <c r="D166" s="1">
        <v>16.100000000000001</v>
      </c>
      <c r="E166" s="1">
        <v>9</v>
      </c>
      <c r="F166" s="1">
        <v>77</v>
      </c>
      <c r="G166" s="1">
        <v>18</v>
      </c>
      <c r="H166" s="1">
        <v>197</v>
      </c>
      <c r="I166" s="1">
        <v>0.18947368421052632</v>
      </c>
      <c r="J166" s="1">
        <v>0.9563106796116505</v>
      </c>
      <c r="K166" s="1">
        <v>4.3689320388349495E-2</v>
      </c>
      <c r="L166" s="1">
        <v>16.100000000000001</v>
      </c>
      <c r="M166" s="2">
        <v>0.9563106796116505</v>
      </c>
      <c r="N166" s="2">
        <v>4.3689320388349495E-2</v>
      </c>
      <c r="O166" s="2">
        <v>0.18947368421052632</v>
      </c>
      <c r="P166" s="1">
        <f t="shared" si="2"/>
        <v>0</v>
      </c>
    </row>
    <row r="167" spans="4:16" x14ac:dyDescent="0.3">
      <c r="D167" s="1">
        <v>16.2</v>
      </c>
      <c r="E167" s="1">
        <v>9</v>
      </c>
      <c r="F167" s="1">
        <v>77</v>
      </c>
      <c r="G167" s="1">
        <v>18</v>
      </c>
      <c r="H167" s="1">
        <v>197</v>
      </c>
      <c r="I167" s="1">
        <v>0.18947368421052632</v>
      </c>
      <c r="J167" s="1">
        <v>0.9563106796116505</v>
      </c>
      <c r="K167" s="1">
        <v>4.3689320388349495E-2</v>
      </c>
      <c r="L167" s="1">
        <v>16.2</v>
      </c>
      <c r="M167" s="2">
        <v>0.9563106796116505</v>
      </c>
      <c r="N167" s="2">
        <v>4.3689320388349495E-2</v>
      </c>
      <c r="O167" s="2">
        <v>0.18947368421052632</v>
      </c>
      <c r="P167" s="1">
        <f t="shared" si="2"/>
        <v>0</v>
      </c>
    </row>
    <row r="168" spans="4:16" x14ac:dyDescent="0.3">
      <c r="D168" s="1">
        <v>16.3</v>
      </c>
      <c r="E168" s="1">
        <v>9</v>
      </c>
      <c r="F168" s="1">
        <v>77</v>
      </c>
      <c r="G168" s="1">
        <v>18</v>
      </c>
      <c r="H168" s="1">
        <v>197</v>
      </c>
      <c r="I168" s="1">
        <v>0.18947368421052632</v>
      </c>
      <c r="J168" s="1">
        <v>0.9563106796116505</v>
      </c>
      <c r="K168" s="1">
        <v>4.3689320388349495E-2</v>
      </c>
      <c r="L168" s="1">
        <v>16.3</v>
      </c>
      <c r="M168" s="2">
        <v>0.9563106796116505</v>
      </c>
      <c r="N168" s="2">
        <v>4.3689320388349495E-2</v>
      </c>
      <c r="O168" s="2">
        <v>0.18947368421052632</v>
      </c>
      <c r="P168" s="1">
        <f t="shared" si="2"/>
        <v>0</v>
      </c>
    </row>
    <row r="169" spans="4:16" x14ac:dyDescent="0.3">
      <c r="D169" s="1">
        <v>16.399999999999999</v>
      </c>
      <c r="E169" s="1">
        <v>9</v>
      </c>
      <c r="F169" s="1">
        <v>78</v>
      </c>
      <c r="G169" s="1">
        <v>17</v>
      </c>
      <c r="H169" s="1">
        <v>197</v>
      </c>
      <c r="I169" s="1">
        <v>0.17894736842105263</v>
      </c>
      <c r="J169" s="1">
        <v>0.9563106796116505</v>
      </c>
      <c r="K169" s="1">
        <v>4.3689320388349495E-2</v>
      </c>
      <c r="L169" s="1">
        <v>16.399999999999999</v>
      </c>
      <c r="M169" s="2">
        <v>0.9563106796116505</v>
      </c>
      <c r="N169" s="2">
        <v>4.3689320388349495E-2</v>
      </c>
      <c r="O169" s="2">
        <v>0.17894736842105263</v>
      </c>
      <c r="P169" s="1">
        <f t="shared" si="2"/>
        <v>0</v>
      </c>
    </row>
    <row r="170" spans="4:16" x14ac:dyDescent="0.3">
      <c r="D170" s="1">
        <v>16.5</v>
      </c>
      <c r="E170" s="1">
        <v>9</v>
      </c>
      <c r="F170" s="1">
        <v>78</v>
      </c>
      <c r="G170" s="1">
        <v>17</v>
      </c>
      <c r="H170" s="1">
        <v>197</v>
      </c>
      <c r="I170" s="1">
        <v>0.17894736842105263</v>
      </c>
      <c r="J170" s="1">
        <v>0.9563106796116505</v>
      </c>
      <c r="K170" s="1">
        <v>4.3689320388349495E-2</v>
      </c>
      <c r="L170" s="1">
        <v>16.5</v>
      </c>
      <c r="M170" s="2">
        <v>0.9563106796116505</v>
      </c>
      <c r="N170" s="2">
        <v>4.3689320388349495E-2</v>
      </c>
      <c r="O170" s="2">
        <v>0.17894736842105263</v>
      </c>
      <c r="P170" s="1">
        <f t="shared" si="2"/>
        <v>0</v>
      </c>
    </row>
    <row r="171" spans="4:16" x14ac:dyDescent="0.3">
      <c r="D171" s="1">
        <v>16.600000000000001</v>
      </c>
      <c r="E171" s="1">
        <v>9</v>
      </c>
      <c r="F171" s="1">
        <v>78</v>
      </c>
      <c r="G171" s="1">
        <v>17</v>
      </c>
      <c r="H171" s="1">
        <v>197</v>
      </c>
      <c r="I171" s="1">
        <v>0.17894736842105263</v>
      </c>
      <c r="J171" s="1">
        <v>0.9563106796116505</v>
      </c>
      <c r="K171" s="1">
        <v>4.3689320388349495E-2</v>
      </c>
      <c r="L171" s="1">
        <v>16.600000000000001</v>
      </c>
      <c r="M171" s="2">
        <v>0.9563106796116505</v>
      </c>
      <c r="N171" s="2">
        <v>4.3689320388349495E-2</v>
      </c>
      <c r="O171" s="2">
        <v>0.17894736842105263</v>
      </c>
      <c r="P171" s="1">
        <f t="shared" si="2"/>
        <v>0</v>
      </c>
    </row>
    <row r="172" spans="4:16" x14ac:dyDescent="0.3">
      <c r="D172" s="1">
        <v>16.7</v>
      </c>
      <c r="E172" s="1">
        <v>9</v>
      </c>
      <c r="F172" s="1">
        <v>79</v>
      </c>
      <c r="G172" s="1">
        <v>16</v>
      </c>
      <c r="H172" s="1">
        <v>197</v>
      </c>
      <c r="I172" s="1">
        <v>0.16842105263157894</v>
      </c>
      <c r="J172" s="1">
        <v>0.9563106796116505</v>
      </c>
      <c r="K172" s="1">
        <v>4.3689320388349495E-2</v>
      </c>
      <c r="L172" s="1">
        <v>16.7</v>
      </c>
      <c r="M172" s="2">
        <v>0.9563106796116505</v>
      </c>
      <c r="N172" s="2">
        <v>4.3689320388349495E-2</v>
      </c>
      <c r="O172" s="2">
        <v>0.16842105263157894</v>
      </c>
      <c r="P172" s="1">
        <f t="shared" si="2"/>
        <v>0</v>
      </c>
    </row>
    <row r="173" spans="4:16" x14ac:dyDescent="0.3">
      <c r="D173" s="1">
        <v>16.8</v>
      </c>
      <c r="E173" s="1">
        <v>8</v>
      </c>
      <c r="F173" s="1">
        <v>79</v>
      </c>
      <c r="G173" s="1">
        <v>16</v>
      </c>
      <c r="H173" s="1">
        <v>198</v>
      </c>
      <c r="I173" s="1">
        <v>0.16842105263157894</v>
      </c>
      <c r="J173" s="1">
        <v>0.96116504854368934</v>
      </c>
      <c r="K173" s="1">
        <v>3.8834951456310662E-2</v>
      </c>
      <c r="L173" s="1">
        <v>16.8</v>
      </c>
      <c r="M173" s="2">
        <v>0.96116504854368934</v>
      </c>
      <c r="N173" s="2">
        <v>3.8834951456310662E-2</v>
      </c>
      <c r="O173" s="2">
        <v>0.16842105263157894</v>
      </c>
      <c r="P173" s="1">
        <f t="shared" si="2"/>
        <v>8.1757792539601394E-4</v>
      </c>
    </row>
    <row r="174" spans="4:16" x14ac:dyDescent="0.3">
      <c r="D174" s="1">
        <v>16.899999999999999</v>
      </c>
      <c r="E174" s="1">
        <v>7</v>
      </c>
      <c r="F174" s="1">
        <v>79</v>
      </c>
      <c r="G174" s="1">
        <v>16</v>
      </c>
      <c r="H174" s="1">
        <v>199</v>
      </c>
      <c r="I174" s="1">
        <v>0.16842105263157894</v>
      </c>
      <c r="J174" s="1">
        <v>0.96601941747572817</v>
      </c>
      <c r="K174" s="1">
        <v>3.398058252427183E-2</v>
      </c>
      <c r="L174" s="1">
        <v>16.899999999999999</v>
      </c>
      <c r="M174" s="2">
        <v>0.96601941747572817</v>
      </c>
      <c r="N174" s="2">
        <v>3.398058252427183E-2</v>
      </c>
      <c r="O174" s="2">
        <v>0.16842105263157894</v>
      </c>
      <c r="P174" s="1">
        <f t="shared" si="2"/>
        <v>8.1757792539601394E-4</v>
      </c>
    </row>
    <row r="175" spans="4:16" x14ac:dyDescent="0.3">
      <c r="D175" s="1">
        <v>17</v>
      </c>
      <c r="E175" s="1">
        <v>7</v>
      </c>
      <c r="F175" s="1">
        <v>79</v>
      </c>
      <c r="G175" s="1">
        <v>16</v>
      </c>
      <c r="H175" s="1">
        <v>199</v>
      </c>
      <c r="I175" s="1">
        <v>0.16842105263157894</v>
      </c>
      <c r="J175" s="1">
        <v>0.96601941747572817</v>
      </c>
      <c r="K175" s="1">
        <v>3.398058252427183E-2</v>
      </c>
      <c r="L175" s="1">
        <v>17</v>
      </c>
      <c r="M175" s="2">
        <v>0.96601941747572817</v>
      </c>
      <c r="N175" s="2">
        <v>3.398058252427183E-2</v>
      </c>
      <c r="O175" s="2">
        <v>0.16842105263157894</v>
      </c>
      <c r="P175" s="1">
        <f t="shared" si="2"/>
        <v>0</v>
      </c>
    </row>
    <row r="176" spans="4:16" x14ac:dyDescent="0.3">
      <c r="D176" s="1">
        <v>17.100000000000001</v>
      </c>
      <c r="E176" s="1">
        <v>7</v>
      </c>
      <c r="F176" s="1">
        <v>79</v>
      </c>
      <c r="G176" s="1">
        <v>16</v>
      </c>
      <c r="H176" s="1">
        <v>199</v>
      </c>
      <c r="I176" s="1">
        <v>0.16842105263157894</v>
      </c>
      <c r="J176" s="1">
        <v>0.96601941747572817</v>
      </c>
      <c r="K176" s="1">
        <v>3.398058252427183E-2</v>
      </c>
      <c r="L176" s="1">
        <v>17.100000000000001</v>
      </c>
      <c r="M176" s="2">
        <v>0.96601941747572817</v>
      </c>
      <c r="N176" s="2">
        <v>3.398058252427183E-2</v>
      </c>
      <c r="O176" s="2">
        <v>0.16842105263157894</v>
      </c>
      <c r="P176" s="1">
        <f t="shared" si="2"/>
        <v>0</v>
      </c>
    </row>
    <row r="177" spans="4:16" x14ac:dyDescent="0.3">
      <c r="D177" s="1">
        <v>17.2</v>
      </c>
      <c r="E177" s="1">
        <v>7</v>
      </c>
      <c r="F177" s="1">
        <v>79</v>
      </c>
      <c r="G177" s="1">
        <v>16</v>
      </c>
      <c r="H177" s="1">
        <v>199</v>
      </c>
      <c r="I177" s="1">
        <v>0.16842105263157894</v>
      </c>
      <c r="J177" s="1">
        <v>0.96601941747572817</v>
      </c>
      <c r="K177" s="1">
        <v>3.398058252427183E-2</v>
      </c>
      <c r="L177" s="1">
        <v>17.2</v>
      </c>
      <c r="M177" s="2">
        <v>0.96601941747572817</v>
      </c>
      <c r="N177" s="2">
        <v>3.398058252427183E-2</v>
      </c>
      <c r="O177" s="2">
        <v>0.16842105263157894</v>
      </c>
      <c r="P177" s="1">
        <f t="shared" si="2"/>
        <v>0</v>
      </c>
    </row>
    <row r="178" spans="4:16" x14ac:dyDescent="0.3">
      <c r="D178" s="1">
        <v>17.3</v>
      </c>
      <c r="E178" s="1">
        <v>5</v>
      </c>
      <c r="F178" s="1">
        <v>80</v>
      </c>
      <c r="G178" s="1">
        <v>15</v>
      </c>
      <c r="H178" s="1">
        <v>201</v>
      </c>
      <c r="I178" s="1">
        <v>0.15789473684210525</v>
      </c>
      <c r="J178" s="1">
        <v>0.97572815533980584</v>
      </c>
      <c r="K178" s="1">
        <v>2.4271844660194164E-2</v>
      </c>
      <c r="L178" s="1">
        <v>17.3</v>
      </c>
      <c r="M178" s="2">
        <v>0.97572815533980584</v>
      </c>
      <c r="N178" s="2">
        <v>2.4271844660194164E-2</v>
      </c>
      <c r="O178" s="2">
        <v>0.15789473684210525</v>
      </c>
      <c r="P178" s="1">
        <f t="shared" si="2"/>
        <v>1.584057230454777E-3</v>
      </c>
    </row>
    <row r="179" spans="4:16" x14ac:dyDescent="0.3">
      <c r="D179" s="1">
        <v>17.399999999999999</v>
      </c>
      <c r="E179" s="1">
        <v>5</v>
      </c>
      <c r="F179" s="1">
        <v>80</v>
      </c>
      <c r="G179" s="1">
        <v>15</v>
      </c>
      <c r="H179" s="1">
        <v>201</v>
      </c>
      <c r="I179" s="1">
        <v>0.15789473684210525</v>
      </c>
      <c r="J179" s="1">
        <v>0.97572815533980584</v>
      </c>
      <c r="K179" s="1">
        <v>2.4271844660194164E-2</v>
      </c>
      <c r="L179" s="1">
        <v>17.399999999999999</v>
      </c>
      <c r="M179" s="2">
        <v>0.97572815533980584</v>
      </c>
      <c r="N179" s="2">
        <v>2.4271844660194164E-2</v>
      </c>
      <c r="O179" s="2">
        <v>0.15789473684210525</v>
      </c>
      <c r="P179" s="1">
        <f t="shared" si="2"/>
        <v>0</v>
      </c>
    </row>
    <row r="180" spans="4:16" x14ac:dyDescent="0.3">
      <c r="D180" s="1">
        <v>17.5</v>
      </c>
      <c r="E180" s="1">
        <v>5</v>
      </c>
      <c r="F180" s="1">
        <v>80</v>
      </c>
      <c r="G180" s="1">
        <v>15</v>
      </c>
      <c r="H180" s="1">
        <v>201</v>
      </c>
      <c r="I180" s="1">
        <v>0.15789473684210525</v>
      </c>
      <c r="J180" s="1">
        <v>0.97572815533980584</v>
      </c>
      <c r="K180" s="1">
        <v>2.4271844660194164E-2</v>
      </c>
      <c r="L180" s="1">
        <v>17.5</v>
      </c>
      <c r="M180" s="2">
        <v>0.97572815533980584</v>
      </c>
      <c r="N180" s="2">
        <v>2.4271844660194164E-2</v>
      </c>
      <c r="O180" s="2">
        <v>0.15789473684210525</v>
      </c>
      <c r="P180" s="1">
        <f t="shared" si="2"/>
        <v>0</v>
      </c>
    </row>
    <row r="181" spans="4:16" x14ac:dyDescent="0.3">
      <c r="D181" s="1">
        <v>17.600000000000001</v>
      </c>
      <c r="E181" s="1">
        <v>5</v>
      </c>
      <c r="F181" s="1">
        <v>80</v>
      </c>
      <c r="G181" s="1">
        <v>15</v>
      </c>
      <c r="H181" s="1">
        <v>201</v>
      </c>
      <c r="I181" s="1">
        <v>0.15789473684210525</v>
      </c>
      <c r="J181" s="1">
        <v>0.97572815533980584</v>
      </c>
      <c r="K181" s="1">
        <v>2.4271844660194164E-2</v>
      </c>
      <c r="L181" s="1">
        <v>17.600000000000001</v>
      </c>
      <c r="M181" s="2">
        <v>0.97572815533980584</v>
      </c>
      <c r="N181" s="2">
        <v>2.4271844660194164E-2</v>
      </c>
      <c r="O181" s="2">
        <v>0.15789473684210525</v>
      </c>
      <c r="P181" s="1">
        <f t="shared" si="2"/>
        <v>0</v>
      </c>
    </row>
    <row r="182" spans="4:16" x14ac:dyDescent="0.3">
      <c r="D182" s="1">
        <v>17.7</v>
      </c>
      <c r="E182" s="1">
        <v>5</v>
      </c>
      <c r="F182" s="1">
        <v>80</v>
      </c>
      <c r="G182" s="1">
        <v>15</v>
      </c>
      <c r="H182" s="1">
        <v>201</v>
      </c>
      <c r="I182" s="1">
        <v>0.15789473684210525</v>
      </c>
      <c r="J182" s="1">
        <v>0.97572815533980584</v>
      </c>
      <c r="K182" s="1">
        <v>2.4271844660194164E-2</v>
      </c>
      <c r="L182" s="1">
        <v>17.7</v>
      </c>
      <c r="M182" s="2">
        <v>0.97572815533980584</v>
      </c>
      <c r="N182" s="2">
        <v>2.4271844660194164E-2</v>
      </c>
      <c r="O182" s="2">
        <v>0.15789473684210525</v>
      </c>
      <c r="P182" s="1">
        <f t="shared" si="2"/>
        <v>0</v>
      </c>
    </row>
    <row r="183" spans="4:16" x14ac:dyDescent="0.3">
      <c r="D183" s="1">
        <v>17.8</v>
      </c>
      <c r="E183" s="1">
        <v>5</v>
      </c>
      <c r="F183" s="1">
        <v>80</v>
      </c>
      <c r="G183" s="1">
        <v>15</v>
      </c>
      <c r="H183" s="1">
        <v>201</v>
      </c>
      <c r="I183" s="1">
        <v>0.15789473684210525</v>
      </c>
      <c r="J183" s="1">
        <v>0.97572815533980584</v>
      </c>
      <c r="K183" s="1">
        <v>2.4271844660194164E-2</v>
      </c>
      <c r="L183" s="1">
        <v>17.8</v>
      </c>
      <c r="M183" s="2">
        <v>0.97572815533980584</v>
      </c>
      <c r="N183" s="2">
        <v>2.4271844660194164E-2</v>
      </c>
      <c r="O183" s="2">
        <v>0.15789473684210525</v>
      </c>
      <c r="P183" s="1">
        <f t="shared" si="2"/>
        <v>0</v>
      </c>
    </row>
    <row r="184" spans="4:16" x14ac:dyDescent="0.3">
      <c r="D184" s="1">
        <v>17.899999999999999</v>
      </c>
      <c r="E184" s="1">
        <v>5</v>
      </c>
      <c r="F184" s="1">
        <v>80</v>
      </c>
      <c r="G184" s="1">
        <v>15</v>
      </c>
      <c r="H184" s="1">
        <v>201</v>
      </c>
      <c r="I184" s="1">
        <v>0.15789473684210525</v>
      </c>
      <c r="J184" s="1">
        <v>0.97572815533980584</v>
      </c>
      <c r="K184" s="1">
        <v>2.4271844660194164E-2</v>
      </c>
      <c r="L184" s="1">
        <v>17.899999999999999</v>
      </c>
      <c r="M184" s="2">
        <v>0.97572815533980584</v>
      </c>
      <c r="N184" s="2">
        <v>2.4271844660194164E-2</v>
      </c>
      <c r="O184" s="2">
        <v>0.15789473684210525</v>
      </c>
      <c r="P184" s="1">
        <f t="shared" si="2"/>
        <v>0</v>
      </c>
    </row>
    <row r="185" spans="4:16" x14ac:dyDescent="0.3">
      <c r="D185" s="1">
        <v>18</v>
      </c>
      <c r="E185" s="1">
        <v>5</v>
      </c>
      <c r="F185" s="1">
        <v>80</v>
      </c>
      <c r="G185" s="1">
        <v>15</v>
      </c>
      <c r="H185" s="1">
        <v>201</v>
      </c>
      <c r="I185" s="1">
        <v>0.15789473684210525</v>
      </c>
      <c r="J185" s="1">
        <v>0.97572815533980584</v>
      </c>
      <c r="K185" s="1">
        <v>2.4271844660194164E-2</v>
      </c>
      <c r="L185" s="1">
        <v>18</v>
      </c>
      <c r="M185" s="2">
        <v>0.97572815533980584</v>
      </c>
      <c r="N185" s="2">
        <v>2.4271844660194164E-2</v>
      </c>
      <c r="O185" s="2">
        <v>0.15789473684210525</v>
      </c>
      <c r="P185" s="1">
        <f t="shared" si="2"/>
        <v>0</v>
      </c>
    </row>
    <row r="186" spans="4:16" x14ac:dyDescent="0.3">
      <c r="D186" s="1">
        <v>18.100000000000001</v>
      </c>
      <c r="E186" s="1">
        <v>5</v>
      </c>
      <c r="F186" s="1">
        <v>80</v>
      </c>
      <c r="G186" s="1">
        <v>15</v>
      </c>
      <c r="H186" s="1">
        <v>201</v>
      </c>
      <c r="I186" s="1">
        <v>0.15789473684210525</v>
      </c>
      <c r="J186" s="1">
        <v>0.97572815533980584</v>
      </c>
      <c r="K186" s="1">
        <v>2.4271844660194164E-2</v>
      </c>
      <c r="L186" s="1">
        <v>18.100000000000001</v>
      </c>
      <c r="M186" s="2">
        <v>0.97572815533980584</v>
      </c>
      <c r="N186" s="2">
        <v>2.4271844660194164E-2</v>
      </c>
      <c r="O186" s="2">
        <v>0.15789473684210525</v>
      </c>
      <c r="P186" s="1">
        <f t="shared" si="2"/>
        <v>0</v>
      </c>
    </row>
    <row r="187" spans="4:16" x14ac:dyDescent="0.3">
      <c r="D187" s="1">
        <v>18.2</v>
      </c>
      <c r="E187" s="1">
        <v>5</v>
      </c>
      <c r="F187" s="1">
        <v>80</v>
      </c>
      <c r="G187" s="1">
        <v>15</v>
      </c>
      <c r="H187" s="1">
        <v>201</v>
      </c>
      <c r="I187" s="1">
        <v>0.15789473684210525</v>
      </c>
      <c r="J187" s="1">
        <v>0.97572815533980584</v>
      </c>
      <c r="K187" s="1">
        <v>2.4271844660194164E-2</v>
      </c>
      <c r="L187" s="1">
        <v>18.2</v>
      </c>
      <c r="M187" s="2">
        <v>0.97572815533980584</v>
      </c>
      <c r="N187" s="2">
        <v>2.4271844660194164E-2</v>
      </c>
      <c r="O187" s="2">
        <v>0.15789473684210525</v>
      </c>
      <c r="P187" s="1">
        <f t="shared" si="2"/>
        <v>0</v>
      </c>
    </row>
    <row r="188" spans="4:16" x14ac:dyDescent="0.3">
      <c r="D188" s="1">
        <v>18.3</v>
      </c>
      <c r="E188" s="1">
        <v>5</v>
      </c>
      <c r="F188" s="1">
        <v>80</v>
      </c>
      <c r="G188" s="1">
        <v>15</v>
      </c>
      <c r="H188" s="1">
        <v>201</v>
      </c>
      <c r="I188" s="1">
        <v>0.15789473684210525</v>
      </c>
      <c r="J188" s="1">
        <v>0.97572815533980584</v>
      </c>
      <c r="K188" s="1">
        <v>2.4271844660194164E-2</v>
      </c>
      <c r="L188" s="1">
        <v>18.3</v>
      </c>
      <c r="M188" s="2">
        <v>0.97572815533980584</v>
      </c>
      <c r="N188" s="2">
        <v>2.4271844660194164E-2</v>
      </c>
      <c r="O188" s="2">
        <v>0.15789473684210525</v>
      </c>
      <c r="P188" s="1">
        <f t="shared" si="2"/>
        <v>0</v>
      </c>
    </row>
    <row r="189" spans="4:16" x14ac:dyDescent="0.3">
      <c r="D189" s="1">
        <v>18.399999999999999</v>
      </c>
      <c r="E189" s="1">
        <v>5</v>
      </c>
      <c r="F189" s="1">
        <v>80</v>
      </c>
      <c r="G189" s="1">
        <v>15</v>
      </c>
      <c r="H189" s="1">
        <v>201</v>
      </c>
      <c r="I189" s="1">
        <v>0.15789473684210525</v>
      </c>
      <c r="J189" s="1">
        <v>0.97572815533980584</v>
      </c>
      <c r="K189" s="1">
        <v>2.4271844660194164E-2</v>
      </c>
      <c r="L189" s="1">
        <v>18.399999999999999</v>
      </c>
      <c r="M189" s="2">
        <v>0.97572815533980584</v>
      </c>
      <c r="N189" s="2">
        <v>2.4271844660194164E-2</v>
      </c>
      <c r="O189" s="2">
        <v>0.15789473684210525</v>
      </c>
      <c r="P189" s="1">
        <f t="shared" si="2"/>
        <v>0</v>
      </c>
    </row>
    <row r="190" spans="4:16" x14ac:dyDescent="0.3">
      <c r="D190" s="1">
        <v>18.5</v>
      </c>
      <c r="E190" s="1">
        <v>5</v>
      </c>
      <c r="F190" s="1">
        <v>80</v>
      </c>
      <c r="G190" s="1">
        <v>15</v>
      </c>
      <c r="H190" s="1">
        <v>201</v>
      </c>
      <c r="I190" s="1">
        <v>0.15789473684210525</v>
      </c>
      <c r="J190" s="1">
        <v>0.97572815533980584</v>
      </c>
      <c r="K190" s="1">
        <v>2.4271844660194164E-2</v>
      </c>
      <c r="L190" s="1">
        <v>18.5</v>
      </c>
      <c r="M190" s="2">
        <v>0.97572815533980584</v>
      </c>
      <c r="N190" s="2">
        <v>2.4271844660194164E-2</v>
      </c>
      <c r="O190" s="2">
        <v>0.15789473684210525</v>
      </c>
      <c r="P190" s="1">
        <f t="shared" si="2"/>
        <v>0</v>
      </c>
    </row>
    <row r="191" spans="4:16" x14ac:dyDescent="0.3">
      <c r="D191" s="1">
        <v>18.600000000000001</v>
      </c>
      <c r="E191" s="1">
        <v>5</v>
      </c>
      <c r="F191" s="1">
        <v>80</v>
      </c>
      <c r="G191" s="1">
        <v>15</v>
      </c>
      <c r="H191" s="1">
        <v>201</v>
      </c>
      <c r="I191" s="1">
        <v>0.15789473684210525</v>
      </c>
      <c r="J191" s="1">
        <v>0.97572815533980584</v>
      </c>
      <c r="K191" s="1">
        <v>2.4271844660194164E-2</v>
      </c>
      <c r="L191" s="1">
        <v>18.600000000000001</v>
      </c>
      <c r="M191" s="2">
        <v>0.97572815533980584</v>
      </c>
      <c r="N191" s="2">
        <v>2.4271844660194164E-2</v>
      </c>
      <c r="O191" s="2">
        <v>0.15789473684210525</v>
      </c>
      <c r="P191" s="1">
        <f t="shared" si="2"/>
        <v>0</v>
      </c>
    </row>
    <row r="192" spans="4:16" x14ac:dyDescent="0.3">
      <c r="D192" s="1">
        <v>18.7</v>
      </c>
      <c r="E192" s="1">
        <v>5</v>
      </c>
      <c r="F192" s="1">
        <v>80</v>
      </c>
      <c r="G192" s="1">
        <v>15</v>
      </c>
      <c r="H192" s="1">
        <v>201</v>
      </c>
      <c r="I192" s="1">
        <v>0.15789473684210525</v>
      </c>
      <c r="J192" s="1">
        <v>0.97572815533980584</v>
      </c>
      <c r="K192" s="1">
        <v>2.4271844660194164E-2</v>
      </c>
      <c r="L192" s="1">
        <v>18.7</v>
      </c>
      <c r="M192" s="2">
        <v>0.97572815533980584</v>
      </c>
      <c r="N192" s="2">
        <v>2.4271844660194164E-2</v>
      </c>
      <c r="O192" s="2">
        <v>0.15789473684210525</v>
      </c>
      <c r="P192" s="1">
        <f t="shared" si="2"/>
        <v>0</v>
      </c>
    </row>
    <row r="193" spans="4:16" x14ac:dyDescent="0.3">
      <c r="D193" s="1">
        <v>18.8</v>
      </c>
      <c r="E193" s="1">
        <v>5</v>
      </c>
      <c r="F193" s="1">
        <v>80</v>
      </c>
      <c r="G193" s="1">
        <v>15</v>
      </c>
      <c r="H193" s="1">
        <v>201</v>
      </c>
      <c r="I193" s="1">
        <v>0.15789473684210525</v>
      </c>
      <c r="J193" s="1">
        <v>0.97572815533980584</v>
      </c>
      <c r="K193" s="1">
        <v>2.4271844660194164E-2</v>
      </c>
      <c r="L193" s="1">
        <v>18.8</v>
      </c>
      <c r="M193" s="2">
        <v>0.97572815533980584</v>
      </c>
      <c r="N193" s="2">
        <v>2.4271844660194164E-2</v>
      </c>
      <c r="O193" s="2">
        <v>0.15789473684210525</v>
      </c>
      <c r="P193" s="1">
        <f t="shared" si="2"/>
        <v>0</v>
      </c>
    </row>
    <row r="194" spans="4:16" x14ac:dyDescent="0.3">
      <c r="D194" s="1">
        <v>18.899999999999999</v>
      </c>
      <c r="E194" s="1">
        <v>5</v>
      </c>
      <c r="F194" s="1">
        <v>80</v>
      </c>
      <c r="G194" s="1">
        <v>15</v>
      </c>
      <c r="H194" s="1">
        <v>201</v>
      </c>
      <c r="I194" s="1">
        <v>0.15789473684210525</v>
      </c>
      <c r="J194" s="1">
        <v>0.97572815533980584</v>
      </c>
      <c r="K194" s="1">
        <v>2.4271844660194164E-2</v>
      </c>
      <c r="L194" s="1">
        <v>18.899999999999999</v>
      </c>
      <c r="M194" s="2">
        <v>0.97572815533980584</v>
      </c>
      <c r="N194" s="2">
        <v>2.4271844660194164E-2</v>
      </c>
      <c r="O194" s="2">
        <v>0.15789473684210525</v>
      </c>
      <c r="P194" s="1">
        <f t="shared" si="2"/>
        <v>0</v>
      </c>
    </row>
    <row r="195" spans="4:16" x14ac:dyDescent="0.3">
      <c r="D195" s="1">
        <v>19</v>
      </c>
      <c r="E195" s="1">
        <v>5</v>
      </c>
      <c r="F195" s="1">
        <v>80</v>
      </c>
      <c r="G195" s="1">
        <v>15</v>
      </c>
      <c r="H195" s="1">
        <v>201</v>
      </c>
      <c r="I195" s="1">
        <v>0.15789473684210525</v>
      </c>
      <c r="J195" s="1">
        <v>0.97572815533980584</v>
      </c>
      <c r="K195" s="1">
        <v>2.4271844660194164E-2</v>
      </c>
      <c r="L195" s="1">
        <v>19</v>
      </c>
      <c r="M195" s="2">
        <v>0.97572815533980584</v>
      </c>
      <c r="N195" s="2">
        <v>2.4271844660194164E-2</v>
      </c>
      <c r="O195" s="2">
        <v>0.15789473684210525</v>
      </c>
      <c r="P195" s="1">
        <f t="shared" si="2"/>
        <v>0</v>
      </c>
    </row>
    <row r="196" spans="4:16" x14ac:dyDescent="0.3">
      <c r="D196" s="1">
        <v>19.100000000000001</v>
      </c>
      <c r="E196" s="1">
        <v>5</v>
      </c>
      <c r="F196" s="1">
        <v>80</v>
      </c>
      <c r="G196" s="1">
        <v>15</v>
      </c>
      <c r="H196" s="1">
        <v>201</v>
      </c>
      <c r="I196" s="1">
        <v>0.15789473684210525</v>
      </c>
      <c r="J196" s="1">
        <v>0.97572815533980584</v>
      </c>
      <c r="K196" s="1">
        <v>2.4271844660194164E-2</v>
      </c>
      <c r="L196" s="1">
        <v>19.100000000000001</v>
      </c>
      <c r="M196" s="2">
        <v>0.97572815533980584</v>
      </c>
      <c r="N196" s="2">
        <v>2.4271844660194164E-2</v>
      </c>
      <c r="O196" s="2">
        <v>0.15789473684210525</v>
      </c>
      <c r="P196" s="1">
        <f t="shared" si="2"/>
        <v>0</v>
      </c>
    </row>
    <row r="197" spans="4:16" x14ac:dyDescent="0.3">
      <c r="D197" s="1">
        <v>19.2</v>
      </c>
      <c r="E197" s="1">
        <v>5</v>
      </c>
      <c r="F197" s="1">
        <v>80</v>
      </c>
      <c r="G197" s="1">
        <v>15</v>
      </c>
      <c r="H197" s="1">
        <v>201</v>
      </c>
      <c r="I197" s="1">
        <v>0.15789473684210525</v>
      </c>
      <c r="J197" s="1">
        <v>0.97572815533980584</v>
      </c>
      <c r="K197" s="1">
        <v>2.4271844660194164E-2</v>
      </c>
      <c r="L197" s="1">
        <v>19.2</v>
      </c>
      <c r="M197" s="2">
        <v>0.97572815533980584</v>
      </c>
      <c r="N197" s="2">
        <v>2.4271844660194164E-2</v>
      </c>
      <c r="O197" s="2">
        <v>0.15789473684210525</v>
      </c>
      <c r="P197" s="1">
        <f t="shared" si="2"/>
        <v>0</v>
      </c>
    </row>
    <row r="198" spans="4:16" x14ac:dyDescent="0.3">
      <c r="D198" s="1">
        <v>19.3</v>
      </c>
      <c r="E198" s="1">
        <v>5</v>
      </c>
      <c r="F198" s="1">
        <v>80</v>
      </c>
      <c r="G198" s="1">
        <v>15</v>
      </c>
      <c r="H198" s="1">
        <v>201</v>
      </c>
      <c r="I198" s="1">
        <v>0.15789473684210525</v>
      </c>
      <c r="J198" s="1">
        <v>0.97572815533980584</v>
      </c>
      <c r="K198" s="1">
        <v>2.4271844660194164E-2</v>
      </c>
      <c r="L198" s="1">
        <v>19.3</v>
      </c>
      <c r="M198" s="2">
        <v>0.97572815533980584</v>
      </c>
      <c r="N198" s="2">
        <v>2.4271844660194164E-2</v>
      </c>
      <c r="O198" s="2">
        <v>0.15789473684210525</v>
      </c>
      <c r="P198" s="1">
        <f t="shared" si="2"/>
        <v>0</v>
      </c>
    </row>
    <row r="199" spans="4:16" x14ac:dyDescent="0.3">
      <c r="D199" s="1">
        <v>19.399999999999999</v>
      </c>
      <c r="E199" s="1">
        <v>5</v>
      </c>
      <c r="F199" s="1">
        <v>80</v>
      </c>
      <c r="G199" s="1">
        <v>15</v>
      </c>
      <c r="H199" s="1">
        <v>201</v>
      </c>
      <c r="I199" s="1">
        <v>0.15789473684210525</v>
      </c>
      <c r="J199" s="1">
        <v>0.97572815533980584</v>
      </c>
      <c r="K199" s="1">
        <v>2.4271844660194164E-2</v>
      </c>
      <c r="L199" s="1">
        <v>19.399999999999999</v>
      </c>
      <c r="M199" s="2">
        <v>0.97572815533980584</v>
      </c>
      <c r="N199" s="2">
        <v>2.4271844660194164E-2</v>
      </c>
      <c r="O199" s="2">
        <v>0.15789473684210525</v>
      </c>
      <c r="P199" s="1">
        <f t="shared" ref="P199:P205" si="3">(N198-N199)*AVERAGE(O198:O199)</f>
        <v>0</v>
      </c>
    </row>
    <row r="200" spans="4:16" x14ac:dyDescent="0.3">
      <c r="D200" s="1">
        <v>19.5</v>
      </c>
      <c r="E200" s="1">
        <v>5</v>
      </c>
      <c r="F200" s="1">
        <v>80</v>
      </c>
      <c r="G200" s="1">
        <v>15</v>
      </c>
      <c r="H200" s="1">
        <v>201</v>
      </c>
      <c r="I200" s="1">
        <v>0.15789473684210525</v>
      </c>
      <c r="J200" s="1">
        <v>0.97572815533980584</v>
      </c>
      <c r="K200" s="1">
        <v>2.4271844660194164E-2</v>
      </c>
      <c r="L200" s="1">
        <v>19.5</v>
      </c>
      <c r="M200" s="2">
        <v>0.97572815533980584</v>
      </c>
      <c r="N200" s="2">
        <v>2.4271844660194164E-2</v>
      </c>
      <c r="O200" s="2">
        <v>0.15789473684210525</v>
      </c>
      <c r="P200" s="1">
        <f t="shared" si="3"/>
        <v>0</v>
      </c>
    </row>
    <row r="201" spans="4:16" x14ac:dyDescent="0.3">
      <c r="D201" s="1">
        <v>19.600000000000001</v>
      </c>
      <c r="E201" s="1">
        <v>5</v>
      </c>
      <c r="F201" s="1">
        <v>80</v>
      </c>
      <c r="G201" s="1">
        <v>15</v>
      </c>
      <c r="H201" s="1">
        <v>201</v>
      </c>
      <c r="I201" s="1">
        <v>0.15789473684210525</v>
      </c>
      <c r="J201" s="1">
        <v>0.97572815533980584</v>
      </c>
      <c r="K201" s="1">
        <v>2.4271844660194164E-2</v>
      </c>
      <c r="L201" s="1">
        <v>19.600000000000001</v>
      </c>
      <c r="M201" s="2">
        <v>0.97572815533980584</v>
      </c>
      <c r="N201" s="2">
        <v>2.4271844660194164E-2</v>
      </c>
      <c r="O201" s="2">
        <v>0.15789473684210525</v>
      </c>
      <c r="P201" s="1">
        <f t="shared" si="3"/>
        <v>0</v>
      </c>
    </row>
    <row r="202" spans="4:16" x14ac:dyDescent="0.3">
      <c r="D202" s="1">
        <v>19.7</v>
      </c>
      <c r="E202" s="1">
        <v>5</v>
      </c>
      <c r="F202" s="1">
        <v>80</v>
      </c>
      <c r="G202" s="1">
        <v>15</v>
      </c>
      <c r="H202" s="1">
        <v>201</v>
      </c>
      <c r="I202" s="1">
        <v>0.15789473684210525</v>
      </c>
      <c r="J202" s="1">
        <v>0.97572815533980584</v>
      </c>
      <c r="K202" s="1">
        <v>2.4271844660194164E-2</v>
      </c>
      <c r="L202" s="1">
        <v>19.7</v>
      </c>
      <c r="M202" s="2">
        <v>0.97572815533980584</v>
      </c>
      <c r="N202" s="2">
        <v>2.4271844660194164E-2</v>
      </c>
      <c r="O202" s="2">
        <v>0.15789473684210525</v>
      </c>
      <c r="P202" s="1">
        <f t="shared" si="3"/>
        <v>0</v>
      </c>
    </row>
    <row r="203" spans="4:16" x14ac:dyDescent="0.3">
      <c r="D203" s="1">
        <v>19.8</v>
      </c>
      <c r="E203" s="1">
        <v>5</v>
      </c>
      <c r="F203" s="1">
        <v>80</v>
      </c>
      <c r="G203" s="1">
        <v>15</v>
      </c>
      <c r="H203" s="1">
        <v>201</v>
      </c>
      <c r="I203" s="1">
        <v>0.15789473684210525</v>
      </c>
      <c r="J203" s="1">
        <v>0.97572815533980584</v>
      </c>
      <c r="K203" s="1">
        <v>2.4271844660194164E-2</v>
      </c>
      <c r="L203" s="1">
        <v>19.8</v>
      </c>
      <c r="M203" s="2">
        <v>0.97572815533980584</v>
      </c>
      <c r="N203" s="2">
        <v>2.4271844660194164E-2</v>
      </c>
      <c r="O203" s="2">
        <v>0.15789473684210525</v>
      </c>
      <c r="P203" s="1">
        <f t="shared" si="3"/>
        <v>0</v>
      </c>
    </row>
    <row r="204" spans="4:16" x14ac:dyDescent="0.3">
      <c r="D204" s="1">
        <v>19.899999999999999</v>
      </c>
      <c r="E204" s="1">
        <v>5</v>
      </c>
      <c r="F204" s="1">
        <v>80</v>
      </c>
      <c r="G204" s="1">
        <v>15</v>
      </c>
      <c r="H204" s="1">
        <v>201</v>
      </c>
      <c r="I204" s="1">
        <v>0.15789473684210525</v>
      </c>
      <c r="J204" s="1">
        <v>0.97572815533980584</v>
      </c>
      <c r="K204" s="1">
        <v>2.4271844660194164E-2</v>
      </c>
      <c r="L204" s="1">
        <v>19.899999999999999</v>
      </c>
      <c r="M204" s="2">
        <v>0.97572815533980584</v>
      </c>
      <c r="N204" s="2">
        <v>2.4271844660194164E-2</v>
      </c>
      <c r="O204" s="2">
        <v>0.15789473684210525</v>
      </c>
      <c r="P204" s="1">
        <f t="shared" si="3"/>
        <v>0</v>
      </c>
    </row>
    <row r="205" spans="4:16" x14ac:dyDescent="0.3">
      <c r="D205" s="1">
        <v>20</v>
      </c>
      <c r="E205" s="1">
        <v>5</v>
      </c>
      <c r="F205" s="1">
        <v>80</v>
      </c>
      <c r="G205" s="1">
        <v>15</v>
      </c>
      <c r="H205" s="1">
        <v>201</v>
      </c>
      <c r="I205" s="1">
        <v>0.15789473684210525</v>
      </c>
      <c r="J205" s="1">
        <v>0.97572815533980584</v>
      </c>
      <c r="K205" s="1">
        <v>2.4271844660194164E-2</v>
      </c>
      <c r="L205" s="1">
        <v>20</v>
      </c>
      <c r="M205" s="2">
        <v>0.97572815533980584</v>
      </c>
      <c r="N205" s="2">
        <v>2.4271844660194164E-2</v>
      </c>
      <c r="O205" s="2">
        <v>0.15789473684210525</v>
      </c>
      <c r="P205" s="1">
        <f t="shared" si="3"/>
        <v>0</v>
      </c>
    </row>
    <row r="206" spans="4:16" x14ac:dyDescent="0.3">
      <c r="N206" s="1">
        <v>0</v>
      </c>
      <c r="O206" s="1">
        <v>1.15789473684211</v>
      </c>
      <c r="P206" s="1">
        <f t="shared" ref="P206" si="4">(N205-N206)*AVERAGE(O205:O206)</f>
        <v>1.5968318855390955E-2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1371-F7DC-4CEB-BBCB-5CC607F6A60A}">
  <dimension ref="A1:AD302"/>
  <sheetViews>
    <sheetView topLeftCell="L1" workbookViewId="0">
      <selection activeCell="T25" sqref="T25"/>
    </sheetView>
  </sheetViews>
  <sheetFormatPr defaultRowHeight="12.7" x14ac:dyDescent="0.25"/>
  <cols>
    <col min="1" max="8" width="9.8984375" style="16" customWidth="1"/>
    <col min="9" max="10" width="8.796875" style="16"/>
    <col min="11" max="11" width="12.5" style="16" bestFit="1" customWidth="1"/>
    <col min="12" max="13" width="7.796875" style="16" bestFit="1" customWidth="1"/>
    <col min="14" max="14" width="9.296875" style="16" bestFit="1" customWidth="1"/>
    <col min="15" max="16384" width="8.796875" style="16"/>
  </cols>
  <sheetData>
    <row r="1" spans="1:30" x14ac:dyDescent="0.25">
      <c r="A1" s="15" t="s">
        <v>55</v>
      </c>
      <c r="B1" s="15" t="s">
        <v>56</v>
      </c>
      <c r="C1" s="15" t="s">
        <v>57</v>
      </c>
      <c r="D1" s="15" t="s">
        <v>58</v>
      </c>
      <c r="E1" s="15" t="s">
        <v>59</v>
      </c>
      <c r="F1" s="15" t="s">
        <v>60</v>
      </c>
      <c r="G1" s="15" t="s">
        <v>61</v>
      </c>
      <c r="H1" s="15" t="s">
        <v>62</v>
      </c>
    </row>
    <row r="2" spans="1:30" x14ac:dyDescent="0.25">
      <c r="A2" s="17">
        <v>1</v>
      </c>
      <c r="B2" s="17">
        <v>75</v>
      </c>
      <c r="C2" s="17">
        <v>0</v>
      </c>
      <c r="D2" s="17">
        <v>1</v>
      </c>
      <c r="E2" s="18">
        <v>7.5999999046325684</v>
      </c>
      <c r="F2" s="19">
        <v>32.259998321533203</v>
      </c>
      <c r="G2" s="19">
        <v>0.23600000143051147</v>
      </c>
      <c r="H2" s="17">
        <v>0</v>
      </c>
    </row>
    <row r="3" spans="1:30" x14ac:dyDescent="0.25">
      <c r="A3" s="17">
        <v>2</v>
      </c>
      <c r="B3" s="17">
        <v>68</v>
      </c>
      <c r="C3" s="17">
        <v>1</v>
      </c>
      <c r="D3" s="17">
        <v>0</v>
      </c>
      <c r="E3" s="18">
        <v>4.0999999046325684</v>
      </c>
      <c r="F3" s="19">
        <v>26.959999084472656</v>
      </c>
      <c r="G3" s="19">
        <v>0.15199999511241913</v>
      </c>
      <c r="H3" s="17">
        <v>0</v>
      </c>
    </row>
    <row r="4" spans="1:30" x14ac:dyDescent="0.25">
      <c r="A4" s="17">
        <v>3</v>
      </c>
      <c r="B4" s="17">
        <v>54</v>
      </c>
      <c r="C4" s="17">
        <v>0</v>
      </c>
      <c r="D4" s="17">
        <v>0</v>
      </c>
      <c r="E4" s="18">
        <v>5.9000000953674316</v>
      </c>
      <c r="F4" s="19">
        <v>16.190000534057617</v>
      </c>
      <c r="G4" s="19">
        <v>0.36500000953674316</v>
      </c>
      <c r="H4" s="17">
        <v>1</v>
      </c>
    </row>
    <row r="5" spans="1:30" x14ac:dyDescent="0.25">
      <c r="A5" s="17">
        <v>4</v>
      </c>
      <c r="B5" s="17">
        <v>62</v>
      </c>
      <c r="C5" s="17">
        <v>1</v>
      </c>
      <c r="D5" s="17">
        <v>1</v>
      </c>
      <c r="E5" s="18">
        <v>9</v>
      </c>
      <c r="F5" s="19">
        <v>32.959999084472656</v>
      </c>
      <c r="G5" s="19">
        <v>0.27300000190734863</v>
      </c>
      <c r="H5" s="17">
        <v>1</v>
      </c>
    </row>
    <row r="6" spans="1:30" x14ac:dyDescent="0.25">
      <c r="A6" s="17">
        <v>5</v>
      </c>
      <c r="B6" s="17">
        <v>61</v>
      </c>
      <c r="C6" s="17">
        <v>0</v>
      </c>
      <c r="D6" s="17">
        <v>0</v>
      </c>
      <c r="E6" s="18">
        <v>6.8000001907348633</v>
      </c>
      <c r="F6" s="19">
        <v>30.870000839233398</v>
      </c>
      <c r="G6" s="19">
        <v>0.2199999988079071</v>
      </c>
      <c r="H6" s="17">
        <v>1</v>
      </c>
      <c r="Y6" s="16" t="s">
        <v>103</v>
      </c>
    </row>
    <row r="7" spans="1:30" x14ac:dyDescent="0.25">
      <c r="A7" s="17">
        <v>6</v>
      </c>
      <c r="B7" s="17">
        <v>61</v>
      </c>
      <c r="C7" s="17">
        <v>0</v>
      </c>
      <c r="D7" s="17">
        <v>1</v>
      </c>
      <c r="E7" s="18">
        <v>8</v>
      </c>
      <c r="F7" s="19">
        <v>73.730003356933594</v>
      </c>
      <c r="G7" s="19">
        <v>0.1080000028014183</v>
      </c>
      <c r="H7" s="17">
        <v>0</v>
      </c>
    </row>
    <row r="8" spans="1:30" x14ac:dyDescent="0.25">
      <c r="A8" s="17">
        <v>7</v>
      </c>
      <c r="B8" s="17">
        <v>62</v>
      </c>
      <c r="C8" s="17">
        <v>0</v>
      </c>
      <c r="D8" s="17">
        <v>0</v>
      </c>
      <c r="E8" s="18">
        <v>7.6999998092651367</v>
      </c>
      <c r="F8" s="19">
        <v>30.5</v>
      </c>
      <c r="G8" s="19">
        <v>0.25200000405311584</v>
      </c>
      <c r="H8" s="17">
        <v>0</v>
      </c>
      <c r="K8" s="20" t="s">
        <v>63</v>
      </c>
      <c r="L8" s="20" t="s">
        <v>62</v>
      </c>
      <c r="M8" s="21"/>
      <c r="N8" s="22"/>
      <c r="Z8" s="16" t="s">
        <v>64</v>
      </c>
    </row>
    <row r="9" spans="1:30" x14ac:dyDescent="0.25">
      <c r="A9" s="17">
        <v>8</v>
      </c>
      <c r="B9" s="17">
        <v>61</v>
      </c>
      <c r="C9" s="17">
        <v>1</v>
      </c>
      <c r="D9" s="17">
        <v>1</v>
      </c>
      <c r="E9" s="18">
        <v>4.4000000953674316</v>
      </c>
      <c r="F9" s="19">
        <v>30.540000915527344</v>
      </c>
      <c r="G9" s="19">
        <v>0.14399999380111694</v>
      </c>
      <c r="H9" s="17">
        <v>0</v>
      </c>
      <c r="K9" s="20" t="s">
        <v>59</v>
      </c>
      <c r="L9" s="20">
        <v>0</v>
      </c>
      <c r="M9" s="23">
        <v>1</v>
      </c>
      <c r="N9" s="24" t="s">
        <v>65</v>
      </c>
      <c r="S9" s="16">
        <v>1</v>
      </c>
      <c r="T9" s="16">
        <v>3.4</v>
      </c>
      <c r="Z9" s="16">
        <v>3.4</v>
      </c>
    </row>
    <row r="10" spans="1:30" ht="63.4" x14ac:dyDescent="0.25">
      <c r="A10" s="17">
        <v>9</v>
      </c>
      <c r="B10" s="17">
        <v>73</v>
      </c>
      <c r="C10" s="17">
        <v>1</v>
      </c>
      <c r="D10" s="17">
        <v>1</v>
      </c>
      <c r="E10" s="18">
        <v>6.0999999046325684</v>
      </c>
      <c r="F10" s="19">
        <v>36.849998474121094</v>
      </c>
      <c r="G10" s="19">
        <v>0.16599999368190765</v>
      </c>
      <c r="H10" s="17">
        <v>0</v>
      </c>
      <c r="K10" s="25" t="s">
        <v>66</v>
      </c>
      <c r="L10" s="20">
        <v>54</v>
      </c>
      <c r="M10" s="23">
        <v>7</v>
      </c>
      <c r="N10" s="24">
        <v>61</v>
      </c>
      <c r="O10" s="16">
        <f>M10/N10</f>
        <v>0.11475409836065574</v>
      </c>
      <c r="R10" s="16" t="s">
        <v>67</v>
      </c>
      <c r="S10" s="26" t="s">
        <v>0</v>
      </c>
      <c r="T10" s="26" t="s">
        <v>1</v>
      </c>
      <c r="U10" s="27" t="s">
        <v>2</v>
      </c>
      <c r="V10" s="27" t="s">
        <v>3</v>
      </c>
      <c r="W10" s="27" t="s">
        <v>4</v>
      </c>
      <c r="X10" s="27" t="s">
        <v>5</v>
      </c>
      <c r="Y10" s="28" t="s">
        <v>6</v>
      </c>
      <c r="Z10" s="27" t="s">
        <v>68</v>
      </c>
      <c r="AC10" s="16" t="s">
        <v>69</v>
      </c>
      <c r="AD10" s="16" t="s">
        <v>7</v>
      </c>
    </row>
    <row r="11" spans="1:30" x14ac:dyDescent="0.25">
      <c r="A11" s="17">
        <v>10</v>
      </c>
      <c r="B11" s="17">
        <v>74</v>
      </c>
      <c r="C11" s="17">
        <v>1</v>
      </c>
      <c r="D11" s="17">
        <v>1</v>
      </c>
      <c r="E11" s="18">
        <v>7.9000000953674316</v>
      </c>
      <c r="F11" s="19">
        <v>16.389999389648438</v>
      </c>
      <c r="G11" s="19">
        <v>0.48199999332427979</v>
      </c>
      <c r="H11" s="17">
        <v>0</v>
      </c>
      <c r="K11" s="29" t="s">
        <v>70</v>
      </c>
      <c r="L11" s="30">
        <v>22</v>
      </c>
      <c r="M11" s="16">
        <v>6</v>
      </c>
      <c r="N11" s="31">
        <v>28</v>
      </c>
      <c r="O11" s="16">
        <f t="shared" ref="O11:O33" si="0">M11/N11</f>
        <v>0.21428571428571427</v>
      </c>
      <c r="R11" s="16">
        <v>0</v>
      </c>
      <c r="S11" s="16">
        <f t="shared" ref="S11:S74" si="1">COUNTIFS(psa,"&gt;="&amp;R11,biopsy,0)</f>
        <v>206</v>
      </c>
      <c r="T11" s="16">
        <f t="shared" ref="T11:T74" si="2">COUNTIFS(psa,"&lt;"&amp;R11,biopsy,1)</f>
        <v>0</v>
      </c>
      <c r="U11" s="16">
        <f t="shared" ref="U11:U74" si="3">COUNTIFS(psa,"&gt;="&amp;R11,biopsy,1)</f>
        <v>95</v>
      </c>
      <c r="V11" s="16">
        <f t="shared" ref="V11:V74" si="4">COUNTIFS(psa,"&lt;"&amp;R11,biopsy,0)</f>
        <v>0</v>
      </c>
      <c r="W11" s="32">
        <f>U11/(U11+T11)</f>
        <v>1</v>
      </c>
      <c r="X11" s="32">
        <f>V11/(V11+S11)</f>
        <v>0</v>
      </c>
      <c r="Y11" s="33">
        <f>1-X11</f>
        <v>1</v>
      </c>
      <c r="Z11" s="16">
        <f t="shared" ref="Z11:Z74" si="5">factor*T11+S11</f>
        <v>206</v>
      </c>
      <c r="AC11" s="16">
        <f>MIN(Z11:Z211)</f>
        <v>158.19999999999999</v>
      </c>
      <c r="AD11" s="16">
        <f>INDEX($R$11:$R$211,MATCH(AC11,$Z$11:$Z$211,0),1)</f>
        <v>5.7</v>
      </c>
    </row>
    <row r="12" spans="1:30" x14ac:dyDescent="0.25">
      <c r="A12" s="17">
        <v>11</v>
      </c>
      <c r="B12" s="17">
        <v>62</v>
      </c>
      <c r="C12" s="17">
        <v>0</v>
      </c>
      <c r="D12" s="17">
        <v>0</v>
      </c>
      <c r="E12" s="18">
        <v>5.3000001907348633</v>
      </c>
      <c r="F12" s="19">
        <v>33.200000762939453</v>
      </c>
      <c r="G12" s="19">
        <v>0.15999999642372131</v>
      </c>
      <c r="H12" s="17">
        <v>0</v>
      </c>
      <c r="K12" s="29" t="s">
        <v>71</v>
      </c>
      <c r="L12" s="30">
        <v>54</v>
      </c>
      <c r="M12" s="16">
        <v>12</v>
      </c>
      <c r="N12" s="31">
        <v>66</v>
      </c>
      <c r="O12" s="16">
        <f t="shared" si="0"/>
        <v>0.18181818181818182</v>
      </c>
      <c r="R12" s="16">
        <v>0.1</v>
      </c>
      <c r="S12" s="16">
        <f t="shared" si="1"/>
        <v>206</v>
      </c>
      <c r="T12" s="16">
        <f t="shared" si="2"/>
        <v>0</v>
      </c>
      <c r="U12" s="16">
        <f t="shared" si="3"/>
        <v>95</v>
      </c>
      <c r="V12" s="16">
        <f t="shared" si="4"/>
        <v>0</v>
      </c>
      <c r="W12" s="32">
        <f t="shared" ref="W12:W75" si="6">U12/(U12+T12)</f>
        <v>1</v>
      </c>
      <c r="X12" s="32">
        <f t="shared" ref="X12:X75" si="7">V12/(V12+S12)</f>
        <v>0</v>
      </c>
      <c r="Y12" s="33">
        <f t="shared" ref="Y12:Y75" si="8">1-X12</f>
        <v>1</v>
      </c>
      <c r="Z12" s="16">
        <f t="shared" si="5"/>
        <v>206</v>
      </c>
      <c r="AC12" s="16">
        <v>0.5</v>
      </c>
      <c r="AD12" s="16">
        <f>AD11</f>
        <v>5.7</v>
      </c>
    </row>
    <row r="13" spans="1:30" x14ac:dyDescent="0.25">
      <c r="A13" s="17">
        <v>12</v>
      </c>
      <c r="B13" s="17">
        <v>68</v>
      </c>
      <c r="C13" s="17">
        <v>0</v>
      </c>
      <c r="D13" s="17">
        <v>0</v>
      </c>
      <c r="E13" s="18">
        <v>6.5999999046325684</v>
      </c>
      <c r="F13" s="19">
        <v>82.430000305175781</v>
      </c>
      <c r="G13" s="19">
        <v>7.9999998211860657E-2</v>
      </c>
      <c r="H13" s="17">
        <v>0</v>
      </c>
      <c r="K13" s="29" t="s">
        <v>72</v>
      </c>
      <c r="L13" s="30">
        <v>35</v>
      </c>
      <c r="M13" s="16">
        <v>32</v>
      </c>
      <c r="N13" s="31">
        <v>67</v>
      </c>
      <c r="O13" s="16">
        <f t="shared" si="0"/>
        <v>0.47761194029850745</v>
      </c>
      <c r="R13" s="16">
        <v>0.2</v>
      </c>
      <c r="S13" s="16">
        <f t="shared" si="1"/>
        <v>206</v>
      </c>
      <c r="T13" s="16">
        <f t="shared" si="2"/>
        <v>0</v>
      </c>
      <c r="U13" s="16">
        <f t="shared" si="3"/>
        <v>95</v>
      </c>
      <c r="V13" s="16">
        <f t="shared" si="4"/>
        <v>0</v>
      </c>
      <c r="W13" s="32">
        <f t="shared" si="6"/>
        <v>1</v>
      </c>
      <c r="X13" s="32">
        <f t="shared" si="7"/>
        <v>0</v>
      </c>
      <c r="Y13" s="33">
        <f t="shared" si="8"/>
        <v>1</v>
      </c>
      <c r="Z13" s="16">
        <f t="shared" si="5"/>
        <v>206</v>
      </c>
      <c r="AC13" s="16">
        <v>1</v>
      </c>
      <c r="AD13" s="16">
        <f t="dataTable" ref="AD13:AD31" dt2D="0" dtr="0" r1="Z9"/>
        <v>14.2</v>
      </c>
    </row>
    <row r="14" spans="1:30" x14ac:dyDescent="0.25">
      <c r="A14" s="17">
        <v>13</v>
      </c>
      <c r="B14" s="17">
        <v>67</v>
      </c>
      <c r="C14" s="17">
        <v>1</v>
      </c>
      <c r="D14" s="17">
        <v>1</v>
      </c>
      <c r="E14" s="18">
        <v>7.5999999046325684</v>
      </c>
      <c r="F14" s="19">
        <v>38.569999694824219</v>
      </c>
      <c r="G14" s="19">
        <v>0.19699999690055847</v>
      </c>
      <c r="H14" s="17">
        <v>1</v>
      </c>
      <c r="K14" s="29" t="s">
        <v>73</v>
      </c>
      <c r="L14" s="30">
        <v>20</v>
      </c>
      <c r="M14" s="16">
        <v>11</v>
      </c>
      <c r="N14" s="31">
        <v>31</v>
      </c>
      <c r="O14" s="16">
        <f t="shared" si="0"/>
        <v>0.35483870967741937</v>
      </c>
      <c r="R14" s="16">
        <v>0.3</v>
      </c>
      <c r="S14" s="16">
        <f t="shared" si="1"/>
        <v>206</v>
      </c>
      <c r="T14" s="16">
        <f t="shared" si="2"/>
        <v>0</v>
      </c>
      <c r="U14" s="16">
        <f t="shared" si="3"/>
        <v>95</v>
      </c>
      <c r="V14" s="16">
        <f t="shared" si="4"/>
        <v>0</v>
      </c>
      <c r="W14" s="32">
        <f t="shared" si="6"/>
        <v>1</v>
      </c>
      <c r="X14" s="32">
        <f t="shared" si="7"/>
        <v>0</v>
      </c>
      <c r="Y14" s="33">
        <f t="shared" si="8"/>
        <v>1</v>
      </c>
      <c r="Z14" s="16">
        <f t="shared" si="5"/>
        <v>206</v>
      </c>
      <c r="AC14" s="16">
        <v>1.5</v>
      </c>
      <c r="AD14" s="16">
        <v>6.1</v>
      </c>
    </row>
    <row r="15" spans="1:30" x14ac:dyDescent="0.25">
      <c r="A15" s="17">
        <v>14</v>
      </c>
      <c r="B15" s="17">
        <v>63</v>
      </c>
      <c r="C15" s="17">
        <v>0</v>
      </c>
      <c r="D15" s="17">
        <v>1</v>
      </c>
      <c r="E15" s="18">
        <v>4.8000001907348633</v>
      </c>
      <c r="F15" s="19">
        <v>44.880001068115234</v>
      </c>
      <c r="G15" s="19">
        <v>0.10700000077486038</v>
      </c>
      <c r="H15" s="17">
        <v>1</v>
      </c>
      <c r="K15" s="29" t="s">
        <v>74</v>
      </c>
      <c r="L15" s="30">
        <v>5</v>
      </c>
      <c r="M15" s="16">
        <v>5</v>
      </c>
      <c r="N15" s="31">
        <v>10</v>
      </c>
      <c r="O15" s="16">
        <f t="shared" si="0"/>
        <v>0.5</v>
      </c>
      <c r="R15" s="16">
        <v>0.4</v>
      </c>
      <c r="S15" s="16">
        <f t="shared" si="1"/>
        <v>202</v>
      </c>
      <c r="T15" s="16">
        <f t="shared" si="2"/>
        <v>0</v>
      </c>
      <c r="U15" s="16">
        <f t="shared" si="3"/>
        <v>95</v>
      </c>
      <c r="V15" s="16">
        <f t="shared" si="4"/>
        <v>4</v>
      </c>
      <c r="W15" s="32">
        <f t="shared" si="6"/>
        <v>1</v>
      </c>
      <c r="X15" s="32">
        <f t="shared" si="7"/>
        <v>1.9417475728155338E-2</v>
      </c>
      <c r="Y15" s="33">
        <f t="shared" si="8"/>
        <v>0.98058252427184467</v>
      </c>
      <c r="Z15" s="16">
        <f t="shared" si="5"/>
        <v>202</v>
      </c>
      <c r="AC15" s="16">
        <v>2</v>
      </c>
      <c r="AD15" s="16">
        <v>5.9</v>
      </c>
    </row>
    <row r="16" spans="1:30" x14ac:dyDescent="0.25">
      <c r="A16" s="17">
        <v>15</v>
      </c>
      <c r="B16" s="17">
        <v>58</v>
      </c>
      <c r="C16" s="17">
        <v>0</v>
      </c>
      <c r="D16" s="17">
        <v>0</v>
      </c>
      <c r="E16" s="18">
        <v>5.6999998092651367</v>
      </c>
      <c r="F16" s="19">
        <v>27.760000228881836</v>
      </c>
      <c r="G16" s="19">
        <v>0.20499999821186066</v>
      </c>
      <c r="H16" s="17">
        <v>0</v>
      </c>
      <c r="K16" s="29" t="s">
        <v>75</v>
      </c>
      <c r="L16" s="30">
        <v>4</v>
      </c>
      <c r="M16" s="16">
        <v>1</v>
      </c>
      <c r="N16" s="31">
        <v>5</v>
      </c>
      <c r="O16" s="16">
        <f t="shared" si="0"/>
        <v>0.2</v>
      </c>
      <c r="R16" s="16">
        <v>0.5</v>
      </c>
      <c r="S16" s="16">
        <f t="shared" si="1"/>
        <v>200</v>
      </c>
      <c r="T16" s="16">
        <f t="shared" si="2"/>
        <v>1</v>
      </c>
      <c r="U16" s="16">
        <f t="shared" si="3"/>
        <v>94</v>
      </c>
      <c r="V16" s="16">
        <f t="shared" si="4"/>
        <v>6</v>
      </c>
      <c r="W16" s="32">
        <f t="shared" si="6"/>
        <v>0.98947368421052628</v>
      </c>
      <c r="X16" s="32">
        <f t="shared" si="7"/>
        <v>2.9126213592233011E-2</v>
      </c>
      <c r="Y16" s="33">
        <f t="shared" si="8"/>
        <v>0.970873786407767</v>
      </c>
      <c r="Z16" s="16">
        <f t="shared" si="5"/>
        <v>203.4</v>
      </c>
      <c r="AC16" s="16">
        <v>2.5</v>
      </c>
      <c r="AD16" s="16">
        <v>5.9</v>
      </c>
    </row>
    <row r="17" spans="1:30" x14ac:dyDescent="0.25">
      <c r="A17" s="17">
        <v>16</v>
      </c>
      <c r="B17" s="17">
        <v>60</v>
      </c>
      <c r="C17" s="17">
        <v>1</v>
      </c>
      <c r="D17" s="17">
        <v>1</v>
      </c>
      <c r="E17" s="18">
        <v>7.6999998092651367</v>
      </c>
      <c r="F17" s="19">
        <v>14.859999656677246</v>
      </c>
      <c r="G17" s="19">
        <v>0.51800000667572021</v>
      </c>
      <c r="H17" s="17">
        <v>1</v>
      </c>
      <c r="K17" s="29" t="s">
        <v>76</v>
      </c>
      <c r="L17" s="30">
        <v>3</v>
      </c>
      <c r="M17" s="16">
        <v>3</v>
      </c>
      <c r="N17" s="31">
        <v>6</v>
      </c>
      <c r="O17" s="16">
        <f t="shared" si="0"/>
        <v>0.5</v>
      </c>
      <c r="R17" s="16">
        <v>0.6</v>
      </c>
      <c r="S17" s="16">
        <f t="shared" si="1"/>
        <v>195</v>
      </c>
      <c r="T17" s="16">
        <f t="shared" si="2"/>
        <v>3</v>
      </c>
      <c r="U17" s="16">
        <f t="shared" si="3"/>
        <v>92</v>
      </c>
      <c r="V17" s="16">
        <f t="shared" si="4"/>
        <v>11</v>
      </c>
      <c r="W17" s="32">
        <f t="shared" si="6"/>
        <v>0.96842105263157896</v>
      </c>
      <c r="X17" s="32">
        <f t="shared" si="7"/>
        <v>5.3398058252427182E-2</v>
      </c>
      <c r="Y17" s="33">
        <f t="shared" si="8"/>
        <v>0.94660194174757284</v>
      </c>
      <c r="Z17" s="16">
        <f t="shared" si="5"/>
        <v>205.2</v>
      </c>
      <c r="AC17" s="16">
        <v>3</v>
      </c>
      <c r="AD17" s="16">
        <v>5.7</v>
      </c>
    </row>
    <row r="18" spans="1:30" x14ac:dyDescent="0.25">
      <c r="A18" s="17">
        <v>17</v>
      </c>
      <c r="B18" s="17">
        <v>72</v>
      </c>
      <c r="C18" s="17">
        <v>0</v>
      </c>
      <c r="D18" s="17">
        <v>1</v>
      </c>
      <c r="E18" s="18">
        <v>4.5999999046325684</v>
      </c>
      <c r="F18" s="19">
        <v>49.130001068115234</v>
      </c>
      <c r="G18" s="19">
        <v>9.3999996781349182E-2</v>
      </c>
      <c r="H18" s="17">
        <v>0</v>
      </c>
      <c r="K18" s="29" t="s">
        <v>77</v>
      </c>
      <c r="L18" s="30">
        <v>4</v>
      </c>
      <c r="M18" s="16">
        <v>3</v>
      </c>
      <c r="N18" s="31">
        <v>7</v>
      </c>
      <c r="O18" s="16">
        <f t="shared" si="0"/>
        <v>0.42857142857142855</v>
      </c>
      <c r="R18" s="16">
        <v>0.7</v>
      </c>
      <c r="S18" s="16">
        <f t="shared" si="1"/>
        <v>188</v>
      </c>
      <c r="T18" s="16">
        <f t="shared" si="2"/>
        <v>5</v>
      </c>
      <c r="U18" s="16">
        <f t="shared" si="3"/>
        <v>90</v>
      </c>
      <c r="V18" s="16">
        <f t="shared" si="4"/>
        <v>18</v>
      </c>
      <c r="W18" s="32">
        <f t="shared" si="6"/>
        <v>0.94736842105263153</v>
      </c>
      <c r="X18" s="32">
        <f t="shared" si="7"/>
        <v>8.7378640776699032E-2</v>
      </c>
      <c r="Y18" s="33">
        <f t="shared" si="8"/>
        <v>0.91262135922330101</v>
      </c>
      <c r="Z18" s="16">
        <f t="shared" si="5"/>
        <v>205</v>
      </c>
      <c r="AC18" s="16">
        <v>3.5</v>
      </c>
      <c r="AD18" s="16">
        <v>5.7</v>
      </c>
    </row>
    <row r="19" spans="1:30" x14ac:dyDescent="0.25">
      <c r="A19" s="17">
        <v>18</v>
      </c>
      <c r="B19" s="17">
        <v>57</v>
      </c>
      <c r="C19" s="17">
        <v>1</v>
      </c>
      <c r="D19" s="17">
        <v>0</v>
      </c>
      <c r="E19" s="18">
        <v>5.5999999046325684</v>
      </c>
      <c r="F19" s="19">
        <v>36.049999237060547</v>
      </c>
      <c r="G19" s="19">
        <v>0.1550000011920929</v>
      </c>
      <c r="H19" s="17">
        <v>0</v>
      </c>
      <c r="K19" s="29" t="s">
        <v>78</v>
      </c>
      <c r="L19" s="30">
        <v>2</v>
      </c>
      <c r="M19" s="16">
        <v>1</v>
      </c>
      <c r="N19" s="31">
        <v>3</v>
      </c>
      <c r="O19" s="16">
        <f t="shared" si="0"/>
        <v>0.33333333333333331</v>
      </c>
      <c r="R19" s="16">
        <v>0.8</v>
      </c>
      <c r="S19" s="16">
        <f t="shared" si="1"/>
        <v>188</v>
      </c>
      <c r="T19" s="16">
        <f t="shared" si="2"/>
        <v>5</v>
      </c>
      <c r="U19" s="16">
        <f t="shared" si="3"/>
        <v>90</v>
      </c>
      <c r="V19" s="16">
        <f t="shared" si="4"/>
        <v>18</v>
      </c>
      <c r="W19" s="32">
        <f t="shared" si="6"/>
        <v>0.94736842105263153</v>
      </c>
      <c r="X19" s="32">
        <f t="shared" si="7"/>
        <v>8.7378640776699032E-2</v>
      </c>
      <c r="Y19" s="33">
        <f t="shared" si="8"/>
        <v>0.91262135922330101</v>
      </c>
      <c r="Z19" s="16">
        <f t="shared" si="5"/>
        <v>205</v>
      </c>
      <c r="AC19" s="16">
        <v>4</v>
      </c>
      <c r="AD19" s="16">
        <v>3.3</v>
      </c>
    </row>
    <row r="20" spans="1:30" x14ac:dyDescent="0.25">
      <c r="A20" s="17">
        <v>19</v>
      </c>
      <c r="B20" s="17">
        <v>71</v>
      </c>
      <c r="C20" s="17">
        <v>0</v>
      </c>
      <c r="D20" s="17">
        <v>0</v>
      </c>
      <c r="E20" s="18">
        <v>8.8999996185302734</v>
      </c>
      <c r="F20" s="19">
        <v>31.450000762939453</v>
      </c>
      <c r="G20" s="19">
        <v>0.28299999237060547</v>
      </c>
      <c r="H20" s="17">
        <v>1</v>
      </c>
      <c r="K20" s="29" t="s">
        <v>79</v>
      </c>
      <c r="L20" s="30"/>
      <c r="M20" s="16">
        <v>2</v>
      </c>
      <c r="N20" s="31">
        <v>2</v>
      </c>
      <c r="O20" s="16">
        <f t="shared" si="0"/>
        <v>1</v>
      </c>
      <c r="R20" s="16">
        <v>0.9</v>
      </c>
      <c r="S20" s="16">
        <f t="shared" si="1"/>
        <v>184</v>
      </c>
      <c r="T20" s="16">
        <f t="shared" si="2"/>
        <v>5</v>
      </c>
      <c r="U20" s="16">
        <f t="shared" si="3"/>
        <v>90</v>
      </c>
      <c r="V20" s="16">
        <f t="shared" si="4"/>
        <v>22</v>
      </c>
      <c r="W20" s="32">
        <f t="shared" si="6"/>
        <v>0.94736842105263153</v>
      </c>
      <c r="X20" s="32">
        <f t="shared" si="7"/>
        <v>0.10679611650485436</v>
      </c>
      <c r="Y20" s="33">
        <f t="shared" si="8"/>
        <v>0.89320388349514568</v>
      </c>
      <c r="Z20" s="16">
        <f t="shared" si="5"/>
        <v>201</v>
      </c>
      <c r="AC20" s="16">
        <v>4.5</v>
      </c>
      <c r="AD20" s="16">
        <v>3.3</v>
      </c>
    </row>
    <row r="21" spans="1:30" x14ac:dyDescent="0.25">
      <c r="A21" s="17">
        <v>20</v>
      </c>
      <c r="B21" s="17">
        <v>68</v>
      </c>
      <c r="C21" s="17">
        <v>0</v>
      </c>
      <c r="D21" s="17">
        <v>1</v>
      </c>
      <c r="E21" s="18">
        <v>1.2999999523162842</v>
      </c>
      <c r="F21" s="19">
        <v>38.529998779296875</v>
      </c>
      <c r="G21" s="19">
        <v>3.4000001847743988E-2</v>
      </c>
      <c r="H21" s="17">
        <v>0</v>
      </c>
      <c r="K21" s="29" t="s">
        <v>80</v>
      </c>
      <c r="L21" s="30"/>
      <c r="M21" s="16">
        <v>1</v>
      </c>
      <c r="N21" s="31">
        <v>1</v>
      </c>
      <c r="O21" s="16">
        <f t="shared" si="0"/>
        <v>1</v>
      </c>
      <c r="R21" s="16">
        <v>1</v>
      </c>
      <c r="S21" s="16">
        <f t="shared" si="1"/>
        <v>184</v>
      </c>
      <c r="T21" s="16">
        <f t="shared" si="2"/>
        <v>5</v>
      </c>
      <c r="U21" s="16">
        <f t="shared" si="3"/>
        <v>90</v>
      </c>
      <c r="V21" s="16">
        <f t="shared" si="4"/>
        <v>22</v>
      </c>
      <c r="W21" s="32">
        <f t="shared" si="6"/>
        <v>0.94736842105263153</v>
      </c>
      <c r="X21" s="32">
        <f t="shared" si="7"/>
        <v>0.10679611650485436</v>
      </c>
      <c r="Y21" s="33">
        <f t="shared" si="8"/>
        <v>0.89320388349514568</v>
      </c>
      <c r="Z21" s="16">
        <f t="shared" si="5"/>
        <v>201</v>
      </c>
      <c r="AC21" s="16">
        <v>5</v>
      </c>
      <c r="AD21" s="16">
        <v>3.3</v>
      </c>
    </row>
    <row r="22" spans="1:30" x14ac:dyDescent="0.25">
      <c r="A22" s="17">
        <v>21</v>
      </c>
      <c r="B22" s="17">
        <v>73</v>
      </c>
      <c r="C22" s="17">
        <v>0</v>
      </c>
      <c r="D22" s="17">
        <v>0</v>
      </c>
      <c r="E22" s="18">
        <v>8.5</v>
      </c>
      <c r="F22" s="19">
        <v>75.129997253417969</v>
      </c>
      <c r="G22" s="19">
        <v>0.11299999803304672</v>
      </c>
      <c r="H22" s="17">
        <v>0</v>
      </c>
      <c r="K22" s="29" t="s">
        <v>81</v>
      </c>
      <c r="L22" s="30">
        <v>3</v>
      </c>
      <c r="M22" s="16">
        <v>11</v>
      </c>
      <c r="N22" s="31">
        <v>14</v>
      </c>
      <c r="O22" s="16">
        <f t="shared" si="0"/>
        <v>0.7857142857142857</v>
      </c>
      <c r="R22" s="16">
        <v>1.1000000000000001</v>
      </c>
      <c r="S22" s="16">
        <f t="shared" si="1"/>
        <v>181</v>
      </c>
      <c r="T22" s="16">
        <f t="shared" si="2"/>
        <v>5</v>
      </c>
      <c r="U22" s="16">
        <f t="shared" si="3"/>
        <v>90</v>
      </c>
      <c r="V22" s="16">
        <f t="shared" si="4"/>
        <v>25</v>
      </c>
      <c r="W22" s="32">
        <f t="shared" si="6"/>
        <v>0.94736842105263153</v>
      </c>
      <c r="X22" s="32">
        <f t="shared" si="7"/>
        <v>0.12135922330097088</v>
      </c>
      <c r="Y22" s="33">
        <f t="shared" si="8"/>
        <v>0.87864077669902918</v>
      </c>
      <c r="Z22" s="16">
        <f t="shared" si="5"/>
        <v>198</v>
      </c>
      <c r="AC22" s="16">
        <v>5.5</v>
      </c>
      <c r="AD22" s="16">
        <v>3.3</v>
      </c>
    </row>
    <row r="23" spans="1:30" x14ac:dyDescent="0.25">
      <c r="A23" s="17">
        <v>22</v>
      </c>
      <c r="B23" s="17">
        <v>63</v>
      </c>
      <c r="C23" s="17">
        <v>0</v>
      </c>
      <c r="D23" s="17">
        <v>0</v>
      </c>
      <c r="E23" s="18">
        <v>4</v>
      </c>
      <c r="F23" s="19">
        <v>70.209999084472656</v>
      </c>
      <c r="G23" s="19">
        <v>5.7000000029802322E-2</v>
      </c>
      <c r="H23" s="17">
        <v>0</v>
      </c>
      <c r="K23" s="34" t="s">
        <v>65</v>
      </c>
      <c r="L23" s="35">
        <v>206</v>
      </c>
      <c r="M23" s="36">
        <v>95</v>
      </c>
      <c r="N23" s="37">
        <v>301</v>
      </c>
      <c r="O23" s="16">
        <f t="shared" si="0"/>
        <v>0.31561461794019935</v>
      </c>
      <c r="R23" s="16">
        <v>1.2</v>
      </c>
      <c r="S23" s="16">
        <f t="shared" si="1"/>
        <v>180</v>
      </c>
      <c r="T23" s="16">
        <f t="shared" si="2"/>
        <v>5</v>
      </c>
      <c r="U23" s="16">
        <f t="shared" si="3"/>
        <v>90</v>
      </c>
      <c r="V23" s="16">
        <f t="shared" si="4"/>
        <v>26</v>
      </c>
      <c r="W23" s="32">
        <f t="shared" si="6"/>
        <v>0.94736842105263153</v>
      </c>
      <c r="X23" s="32">
        <f t="shared" si="7"/>
        <v>0.12621359223300971</v>
      </c>
      <c r="Y23" s="33">
        <f t="shared" si="8"/>
        <v>0.87378640776699035</v>
      </c>
      <c r="Z23" s="16">
        <f t="shared" si="5"/>
        <v>197</v>
      </c>
      <c r="AC23" s="16">
        <v>6</v>
      </c>
      <c r="AD23" s="16">
        <v>3.3</v>
      </c>
    </row>
    <row r="24" spans="1:30" x14ac:dyDescent="0.25">
      <c r="A24" s="17">
        <v>23</v>
      </c>
      <c r="B24" s="17">
        <v>83</v>
      </c>
      <c r="C24" s="17">
        <v>1</v>
      </c>
      <c r="D24" s="17">
        <v>1</v>
      </c>
      <c r="E24" s="18">
        <v>5.8000001907348633</v>
      </c>
      <c r="F24" s="19">
        <v>19.450000762939453</v>
      </c>
      <c r="G24" s="19">
        <v>0.29800000786781311</v>
      </c>
      <c r="H24" s="17">
        <v>1</v>
      </c>
      <c r="R24" s="16">
        <v>1.3</v>
      </c>
      <c r="S24" s="16">
        <f t="shared" si="1"/>
        <v>170</v>
      </c>
      <c r="T24" s="16">
        <f t="shared" si="2"/>
        <v>6</v>
      </c>
      <c r="U24" s="16">
        <f t="shared" si="3"/>
        <v>89</v>
      </c>
      <c r="V24" s="16">
        <f t="shared" si="4"/>
        <v>36</v>
      </c>
      <c r="W24" s="32">
        <f t="shared" si="6"/>
        <v>0.93684210526315792</v>
      </c>
      <c r="X24" s="32">
        <f t="shared" si="7"/>
        <v>0.17475728155339806</v>
      </c>
      <c r="Y24" s="33">
        <f t="shared" si="8"/>
        <v>0.82524271844660191</v>
      </c>
      <c r="Z24" s="16">
        <f t="shared" si="5"/>
        <v>190.4</v>
      </c>
      <c r="AC24" s="16">
        <v>6.5</v>
      </c>
      <c r="AD24" s="16">
        <v>3.3</v>
      </c>
    </row>
    <row r="25" spans="1:30" x14ac:dyDescent="0.25">
      <c r="A25" s="17">
        <v>24</v>
      </c>
      <c r="B25" s="17">
        <v>66</v>
      </c>
      <c r="C25" s="17">
        <v>0</v>
      </c>
      <c r="D25" s="17">
        <v>0</v>
      </c>
      <c r="E25" s="18">
        <v>9.8999996185302734</v>
      </c>
      <c r="F25" s="19">
        <v>26.889999389648438</v>
      </c>
      <c r="G25" s="19">
        <v>0.36800000071525574</v>
      </c>
      <c r="H25" s="17">
        <v>1</v>
      </c>
      <c r="R25" s="16">
        <v>1.4</v>
      </c>
      <c r="S25" s="16">
        <f t="shared" si="1"/>
        <v>163</v>
      </c>
      <c r="T25" s="16">
        <f t="shared" si="2"/>
        <v>6</v>
      </c>
      <c r="U25" s="16">
        <f t="shared" si="3"/>
        <v>89</v>
      </c>
      <c r="V25" s="16">
        <f t="shared" si="4"/>
        <v>43</v>
      </c>
      <c r="W25" s="32">
        <f t="shared" si="6"/>
        <v>0.93684210526315792</v>
      </c>
      <c r="X25" s="32">
        <f t="shared" si="7"/>
        <v>0.20873786407766989</v>
      </c>
      <c r="Y25" s="33">
        <f t="shared" si="8"/>
        <v>0.79126213592233008</v>
      </c>
      <c r="Z25" s="16">
        <f t="shared" si="5"/>
        <v>183.4</v>
      </c>
      <c r="AC25" s="16">
        <v>7</v>
      </c>
      <c r="AD25" s="16">
        <v>1.8</v>
      </c>
    </row>
    <row r="26" spans="1:30" x14ac:dyDescent="0.25">
      <c r="A26" s="17">
        <v>25</v>
      </c>
      <c r="B26" s="17">
        <v>75</v>
      </c>
      <c r="C26" s="17">
        <v>1</v>
      </c>
      <c r="D26" s="17">
        <v>0</v>
      </c>
      <c r="E26" s="18">
        <v>7</v>
      </c>
      <c r="F26" s="19">
        <v>32.259998321533203</v>
      </c>
      <c r="G26" s="19">
        <v>0.21699999272823334</v>
      </c>
      <c r="H26" s="17">
        <v>1</v>
      </c>
      <c r="R26" s="16">
        <v>1.5</v>
      </c>
      <c r="S26" s="16">
        <f t="shared" si="1"/>
        <v>163</v>
      </c>
      <c r="T26" s="16">
        <f t="shared" si="2"/>
        <v>6</v>
      </c>
      <c r="U26" s="16">
        <f t="shared" si="3"/>
        <v>89</v>
      </c>
      <c r="V26" s="16">
        <f t="shared" si="4"/>
        <v>43</v>
      </c>
      <c r="W26" s="32">
        <f t="shared" si="6"/>
        <v>0.93684210526315792</v>
      </c>
      <c r="X26" s="32">
        <f t="shared" si="7"/>
        <v>0.20873786407766989</v>
      </c>
      <c r="Y26" s="33">
        <f t="shared" si="8"/>
        <v>0.79126213592233008</v>
      </c>
      <c r="Z26" s="16">
        <f t="shared" si="5"/>
        <v>183.4</v>
      </c>
      <c r="AC26" s="16">
        <v>7.5</v>
      </c>
      <c r="AD26" s="16">
        <v>1.8</v>
      </c>
    </row>
    <row r="27" spans="1:30" x14ac:dyDescent="0.25">
      <c r="A27" s="17">
        <v>26</v>
      </c>
      <c r="B27" s="17">
        <v>63</v>
      </c>
      <c r="C27" s="17">
        <v>0</v>
      </c>
      <c r="D27" s="17">
        <v>0</v>
      </c>
      <c r="E27" s="18">
        <v>6.9000000953674316</v>
      </c>
      <c r="F27" s="19">
        <v>52.419998168945313</v>
      </c>
      <c r="G27" s="19">
        <v>0.13199999928474426</v>
      </c>
      <c r="H27" s="17">
        <v>1</v>
      </c>
      <c r="R27" s="16">
        <v>1.6</v>
      </c>
      <c r="S27" s="16">
        <f t="shared" si="1"/>
        <v>159</v>
      </c>
      <c r="T27" s="16">
        <f t="shared" si="2"/>
        <v>6</v>
      </c>
      <c r="U27" s="16">
        <f t="shared" si="3"/>
        <v>89</v>
      </c>
      <c r="V27" s="16">
        <f t="shared" si="4"/>
        <v>47</v>
      </c>
      <c r="W27" s="32">
        <f t="shared" si="6"/>
        <v>0.93684210526315792</v>
      </c>
      <c r="X27" s="32">
        <f t="shared" si="7"/>
        <v>0.22815533980582525</v>
      </c>
      <c r="Y27" s="33">
        <f t="shared" si="8"/>
        <v>0.77184466019417475</v>
      </c>
      <c r="Z27" s="16">
        <f t="shared" si="5"/>
        <v>179.4</v>
      </c>
      <c r="AC27" s="16">
        <v>8</v>
      </c>
      <c r="AD27" s="16">
        <v>1.8</v>
      </c>
    </row>
    <row r="28" spans="1:30" x14ac:dyDescent="0.25">
      <c r="A28" s="17">
        <v>27</v>
      </c>
      <c r="B28" s="17">
        <v>65</v>
      </c>
      <c r="C28" s="17">
        <v>0</v>
      </c>
      <c r="D28" s="17">
        <v>0</v>
      </c>
      <c r="E28" s="18">
        <v>6.8000001907348633</v>
      </c>
      <c r="F28" s="19">
        <v>30.260000228881836</v>
      </c>
      <c r="G28" s="19">
        <v>0.22499999403953552</v>
      </c>
      <c r="H28" s="17">
        <v>1</v>
      </c>
      <c r="R28" s="16">
        <v>1.7</v>
      </c>
      <c r="S28" s="16">
        <f t="shared" si="1"/>
        <v>158</v>
      </c>
      <c r="T28" s="16">
        <f t="shared" si="2"/>
        <v>6</v>
      </c>
      <c r="U28" s="16">
        <f t="shared" si="3"/>
        <v>89</v>
      </c>
      <c r="V28" s="16">
        <f t="shared" si="4"/>
        <v>48</v>
      </c>
      <c r="W28" s="32">
        <f t="shared" si="6"/>
        <v>0.93684210526315792</v>
      </c>
      <c r="X28" s="32">
        <f t="shared" si="7"/>
        <v>0.23300970873786409</v>
      </c>
      <c r="Y28" s="33">
        <f t="shared" si="8"/>
        <v>0.76699029126213591</v>
      </c>
      <c r="Z28" s="16">
        <f t="shared" si="5"/>
        <v>178.4</v>
      </c>
      <c r="AC28" s="16">
        <v>8.5</v>
      </c>
      <c r="AD28" s="16">
        <v>0.4</v>
      </c>
    </row>
    <row r="29" spans="1:30" x14ac:dyDescent="0.25">
      <c r="A29" s="17">
        <v>28</v>
      </c>
      <c r="B29" s="17">
        <v>70</v>
      </c>
      <c r="C29" s="17">
        <v>0</v>
      </c>
      <c r="D29" s="17">
        <v>0</v>
      </c>
      <c r="E29" s="18">
        <v>7.1999998092651367</v>
      </c>
      <c r="F29" s="19">
        <v>18.860000610351563</v>
      </c>
      <c r="G29" s="19">
        <v>0.38199999928474426</v>
      </c>
      <c r="H29" s="17">
        <v>0</v>
      </c>
      <c r="R29" s="16">
        <v>1.8</v>
      </c>
      <c r="S29" s="16">
        <f t="shared" si="1"/>
        <v>153</v>
      </c>
      <c r="T29" s="16">
        <f t="shared" si="2"/>
        <v>6</v>
      </c>
      <c r="U29" s="16">
        <f t="shared" si="3"/>
        <v>89</v>
      </c>
      <c r="V29" s="16">
        <f t="shared" si="4"/>
        <v>53</v>
      </c>
      <c r="W29" s="32">
        <f t="shared" si="6"/>
        <v>0.93684210526315792</v>
      </c>
      <c r="X29" s="32">
        <f t="shared" si="7"/>
        <v>0.25728155339805825</v>
      </c>
      <c r="Y29" s="33">
        <f t="shared" si="8"/>
        <v>0.74271844660194175</v>
      </c>
      <c r="Z29" s="16">
        <f t="shared" si="5"/>
        <v>173.4</v>
      </c>
      <c r="AC29" s="16">
        <v>9</v>
      </c>
      <c r="AD29" s="16">
        <v>0.4</v>
      </c>
    </row>
    <row r="30" spans="1:30" x14ac:dyDescent="0.25">
      <c r="A30" s="17">
        <v>29</v>
      </c>
      <c r="B30" s="17">
        <v>75</v>
      </c>
      <c r="C30" s="17">
        <v>1</v>
      </c>
      <c r="D30" s="17">
        <v>1</v>
      </c>
      <c r="E30" s="18">
        <v>7.5999999046325684</v>
      </c>
      <c r="F30" s="19">
        <v>20.579999923706055</v>
      </c>
      <c r="G30" s="19">
        <v>0.36899998784065247</v>
      </c>
      <c r="H30" s="17">
        <v>1</v>
      </c>
      <c r="R30" s="16">
        <v>1.9</v>
      </c>
      <c r="S30" s="16">
        <f t="shared" si="1"/>
        <v>152</v>
      </c>
      <c r="T30" s="16">
        <f t="shared" si="2"/>
        <v>7</v>
      </c>
      <c r="U30" s="16">
        <f t="shared" si="3"/>
        <v>88</v>
      </c>
      <c r="V30" s="16">
        <f t="shared" si="4"/>
        <v>54</v>
      </c>
      <c r="W30" s="32">
        <f t="shared" si="6"/>
        <v>0.9263157894736842</v>
      </c>
      <c r="X30" s="32">
        <f t="shared" si="7"/>
        <v>0.26213592233009708</v>
      </c>
      <c r="Y30" s="33">
        <f t="shared" si="8"/>
        <v>0.73786407766990292</v>
      </c>
      <c r="Z30" s="16">
        <f t="shared" si="5"/>
        <v>175.8</v>
      </c>
      <c r="AC30" s="16">
        <v>9.5</v>
      </c>
      <c r="AD30" s="16">
        <v>0.4</v>
      </c>
    </row>
    <row r="31" spans="1:30" x14ac:dyDescent="0.25">
      <c r="A31" s="17">
        <v>30</v>
      </c>
      <c r="B31" s="17">
        <v>60</v>
      </c>
      <c r="C31" s="17">
        <v>1</v>
      </c>
      <c r="D31" s="17">
        <v>0</v>
      </c>
      <c r="E31" s="18">
        <v>4.4000000953674316</v>
      </c>
      <c r="F31" s="19">
        <v>21.829999923706055</v>
      </c>
      <c r="G31" s="19">
        <v>0.20200000703334808</v>
      </c>
      <c r="H31" s="17">
        <v>0</v>
      </c>
      <c r="R31" s="16">
        <v>2</v>
      </c>
      <c r="S31" s="16">
        <f t="shared" si="1"/>
        <v>152</v>
      </c>
      <c r="T31" s="16">
        <f t="shared" si="2"/>
        <v>7</v>
      </c>
      <c r="U31" s="16">
        <f t="shared" si="3"/>
        <v>88</v>
      </c>
      <c r="V31" s="16">
        <f t="shared" si="4"/>
        <v>54</v>
      </c>
      <c r="W31" s="32">
        <f t="shared" si="6"/>
        <v>0.9263157894736842</v>
      </c>
      <c r="X31" s="32">
        <f t="shared" si="7"/>
        <v>0.26213592233009708</v>
      </c>
      <c r="Y31" s="33">
        <f t="shared" si="8"/>
        <v>0.73786407766990292</v>
      </c>
      <c r="Z31" s="16">
        <f t="shared" si="5"/>
        <v>175.8</v>
      </c>
      <c r="AC31" s="16">
        <v>10</v>
      </c>
      <c r="AD31" s="16">
        <v>0.4</v>
      </c>
    </row>
    <row r="32" spans="1:30" x14ac:dyDescent="0.25">
      <c r="A32" s="17">
        <v>31</v>
      </c>
      <c r="B32" s="17">
        <v>77</v>
      </c>
      <c r="C32" s="17">
        <v>1</v>
      </c>
      <c r="D32" s="17">
        <v>1</v>
      </c>
      <c r="E32" s="18">
        <v>4.5999999046325684</v>
      </c>
      <c r="F32" s="19">
        <v>25.590000152587891</v>
      </c>
      <c r="G32" s="19">
        <v>0.18000000715255737</v>
      </c>
      <c r="H32" s="17">
        <v>1</v>
      </c>
      <c r="R32" s="16">
        <v>2.1</v>
      </c>
      <c r="S32" s="16">
        <f t="shared" si="1"/>
        <v>148</v>
      </c>
      <c r="T32" s="16">
        <f t="shared" si="2"/>
        <v>8</v>
      </c>
      <c r="U32" s="16">
        <f t="shared" si="3"/>
        <v>87</v>
      </c>
      <c r="V32" s="16">
        <f t="shared" si="4"/>
        <v>58</v>
      </c>
      <c r="W32" s="32">
        <f t="shared" si="6"/>
        <v>0.91578947368421049</v>
      </c>
      <c r="X32" s="32">
        <f t="shared" si="7"/>
        <v>0.28155339805825241</v>
      </c>
      <c r="Y32" s="33">
        <f t="shared" si="8"/>
        <v>0.71844660194174759</v>
      </c>
      <c r="Z32" s="16">
        <f t="shared" si="5"/>
        <v>175.2</v>
      </c>
    </row>
    <row r="33" spans="1:26" x14ac:dyDescent="0.25">
      <c r="A33" s="17">
        <v>32</v>
      </c>
      <c r="B33" s="17">
        <v>64</v>
      </c>
      <c r="C33" s="17">
        <v>1</v>
      </c>
      <c r="D33" s="17">
        <v>0</v>
      </c>
      <c r="E33" s="18">
        <v>6.3000001907348633</v>
      </c>
      <c r="F33" s="19">
        <v>31.030000686645508</v>
      </c>
      <c r="G33" s="19">
        <v>0.20299999415874481</v>
      </c>
      <c r="H33" s="17">
        <v>0</v>
      </c>
      <c r="R33" s="16">
        <v>2.2000000000000002</v>
      </c>
      <c r="S33" s="16">
        <f t="shared" si="1"/>
        <v>148</v>
      </c>
      <c r="T33" s="16">
        <f t="shared" si="2"/>
        <v>8</v>
      </c>
      <c r="U33" s="16">
        <f t="shared" si="3"/>
        <v>87</v>
      </c>
      <c r="V33" s="16">
        <f t="shared" si="4"/>
        <v>58</v>
      </c>
      <c r="W33" s="32">
        <f t="shared" si="6"/>
        <v>0.91578947368421049</v>
      </c>
      <c r="X33" s="32">
        <f t="shared" si="7"/>
        <v>0.28155339805825241</v>
      </c>
      <c r="Y33" s="33">
        <f t="shared" si="8"/>
        <v>0.71844660194174759</v>
      </c>
      <c r="Z33" s="16">
        <f t="shared" si="5"/>
        <v>175.2</v>
      </c>
    </row>
    <row r="34" spans="1:26" x14ac:dyDescent="0.25">
      <c r="A34" s="17">
        <v>33</v>
      </c>
      <c r="B34" s="17">
        <v>75</v>
      </c>
      <c r="C34" s="17">
        <v>0</v>
      </c>
      <c r="D34" s="17">
        <v>0</v>
      </c>
      <c r="E34" s="18">
        <v>9.1000003814697266</v>
      </c>
      <c r="F34" s="19">
        <v>36.090000152587891</v>
      </c>
      <c r="G34" s="19">
        <v>0.25200000405311584</v>
      </c>
      <c r="H34" s="17">
        <v>0</v>
      </c>
      <c r="R34" s="16">
        <v>2.2999999999999998</v>
      </c>
      <c r="S34" s="16">
        <f t="shared" si="1"/>
        <v>142</v>
      </c>
      <c r="T34" s="16">
        <f t="shared" si="2"/>
        <v>8</v>
      </c>
      <c r="U34" s="16">
        <f t="shared" si="3"/>
        <v>87</v>
      </c>
      <c r="V34" s="16">
        <f t="shared" si="4"/>
        <v>64</v>
      </c>
      <c r="W34" s="32">
        <f t="shared" si="6"/>
        <v>0.91578947368421049</v>
      </c>
      <c r="X34" s="32">
        <f t="shared" si="7"/>
        <v>0.31067961165048541</v>
      </c>
      <c r="Y34" s="33">
        <f t="shared" si="8"/>
        <v>0.68932038834951459</v>
      </c>
      <c r="Z34" s="16">
        <f t="shared" si="5"/>
        <v>169.2</v>
      </c>
    </row>
    <row r="35" spans="1:26" x14ac:dyDescent="0.25">
      <c r="A35" s="17">
        <v>34</v>
      </c>
      <c r="B35" s="17">
        <v>63</v>
      </c>
      <c r="C35" s="17">
        <v>1</v>
      </c>
      <c r="D35" s="17">
        <v>1</v>
      </c>
      <c r="E35" s="18">
        <v>4.8000001907348633</v>
      </c>
      <c r="F35" s="19">
        <v>12.890000343322754</v>
      </c>
      <c r="G35" s="19">
        <v>0.37200000882148743</v>
      </c>
      <c r="H35" s="17">
        <v>1</v>
      </c>
      <c r="R35" s="16">
        <v>2.4</v>
      </c>
      <c r="S35" s="16">
        <f t="shared" si="1"/>
        <v>142</v>
      </c>
      <c r="T35" s="16">
        <f t="shared" si="2"/>
        <v>8</v>
      </c>
      <c r="U35" s="16">
        <f t="shared" si="3"/>
        <v>87</v>
      </c>
      <c r="V35" s="16">
        <f t="shared" si="4"/>
        <v>64</v>
      </c>
      <c r="W35" s="32">
        <f t="shared" si="6"/>
        <v>0.91578947368421049</v>
      </c>
      <c r="X35" s="32">
        <f t="shared" si="7"/>
        <v>0.31067961165048541</v>
      </c>
      <c r="Y35" s="33">
        <f t="shared" si="8"/>
        <v>0.68932038834951459</v>
      </c>
      <c r="Z35" s="16">
        <f t="shared" si="5"/>
        <v>169.2</v>
      </c>
    </row>
    <row r="36" spans="1:26" x14ac:dyDescent="0.25">
      <c r="A36" s="17">
        <v>35</v>
      </c>
      <c r="B36" s="17">
        <v>67</v>
      </c>
      <c r="C36" s="17">
        <v>0</v>
      </c>
      <c r="D36" s="17">
        <v>0</v>
      </c>
      <c r="E36" s="18">
        <v>4.6999998092651367</v>
      </c>
      <c r="F36" s="19">
        <v>28.299999237060547</v>
      </c>
      <c r="G36" s="19">
        <v>0.16599999368190765</v>
      </c>
      <c r="H36" s="17">
        <v>0</v>
      </c>
      <c r="R36" s="16">
        <v>2.5</v>
      </c>
      <c r="S36" s="16">
        <f t="shared" si="1"/>
        <v>141</v>
      </c>
      <c r="T36" s="16">
        <f t="shared" si="2"/>
        <v>8</v>
      </c>
      <c r="U36" s="16">
        <f t="shared" si="3"/>
        <v>87</v>
      </c>
      <c r="V36" s="16">
        <f t="shared" si="4"/>
        <v>65</v>
      </c>
      <c r="W36" s="32">
        <f t="shared" si="6"/>
        <v>0.91578947368421049</v>
      </c>
      <c r="X36" s="32">
        <f t="shared" si="7"/>
        <v>0.3155339805825243</v>
      </c>
      <c r="Y36" s="33">
        <f t="shared" si="8"/>
        <v>0.68446601941747565</v>
      </c>
      <c r="Z36" s="16">
        <f t="shared" si="5"/>
        <v>168.2</v>
      </c>
    </row>
    <row r="37" spans="1:26" x14ac:dyDescent="0.25">
      <c r="A37" s="17">
        <v>36</v>
      </c>
      <c r="B37" s="17">
        <v>83</v>
      </c>
      <c r="C37" s="17">
        <v>1</v>
      </c>
      <c r="D37" s="17">
        <v>0</v>
      </c>
      <c r="E37" s="18">
        <v>7.9000000953674316</v>
      </c>
      <c r="F37" s="19">
        <v>57.770000457763672</v>
      </c>
      <c r="G37" s="19">
        <v>0.13699999451637268</v>
      </c>
      <c r="H37" s="17">
        <v>0</v>
      </c>
      <c r="R37" s="16">
        <v>2.6</v>
      </c>
      <c r="S37" s="16">
        <f t="shared" si="1"/>
        <v>139</v>
      </c>
      <c r="T37" s="16">
        <f t="shared" si="2"/>
        <v>9</v>
      </c>
      <c r="U37" s="16">
        <f t="shared" si="3"/>
        <v>86</v>
      </c>
      <c r="V37" s="16">
        <f t="shared" si="4"/>
        <v>67</v>
      </c>
      <c r="W37" s="32">
        <f t="shared" si="6"/>
        <v>0.90526315789473688</v>
      </c>
      <c r="X37" s="32">
        <f t="shared" si="7"/>
        <v>0.32524271844660196</v>
      </c>
      <c r="Y37" s="33">
        <f t="shared" si="8"/>
        <v>0.67475728155339798</v>
      </c>
      <c r="Z37" s="16">
        <f t="shared" si="5"/>
        <v>169.6</v>
      </c>
    </row>
    <row r="38" spans="1:26" x14ac:dyDescent="0.25">
      <c r="A38" s="17">
        <v>37</v>
      </c>
      <c r="B38" s="17">
        <v>69</v>
      </c>
      <c r="C38" s="17">
        <v>1</v>
      </c>
      <c r="D38" s="17">
        <v>1</v>
      </c>
      <c r="E38" s="18">
        <v>8</v>
      </c>
      <c r="F38" s="19">
        <v>41.509998321533203</v>
      </c>
      <c r="G38" s="19">
        <v>0.19300000369548798</v>
      </c>
      <c r="H38" s="17">
        <v>1</v>
      </c>
      <c r="R38" s="16">
        <v>2.7</v>
      </c>
      <c r="S38" s="16">
        <f t="shared" si="1"/>
        <v>139</v>
      </c>
      <c r="T38" s="16">
        <f t="shared" si="2"/>
        <v>9</v>
      </c>
      <c r="U38" s="16">
        <f t="shared" si="3"/>
        <v>86</v>
      </c>
      <c r="V38" s="16">
        <f t="shared" si="4"/>
        <v>67</v>
      </c>
      <c r="W38" s="32">
        <f t="shared" si="6"/>
        <v>0.90526315789473688</v>
      </c>
      <c r="X38" s="32">
        <f t="shared" si="7"/>
        <v>0.32524271844660196</v>
      </c>
      <c r="Y38" s="33">
        <f t="shared" si="8"/>
        <v>0.67475728155339798</v>
      </c>
      <c r="Z38" s="16">
        <f t="shared" si="5"/>
        <v>169.6</v>
      </c>
    </row>
    <row r="39" spans="1:26" x14ac:dyDescent="0.25">
      <c r="A39" s="17">
        <v>38</v>
      </c>
      <c r="B39" s="17">
        <v>73</v>
      </c>
      <c r="C39" s="17">
        <v>0</v>
      </c>
      <c r="D39" s="17">
        <v>0</v>
      </c>
      <c r="E39" s="18">
        <v>6.6999998092651367</v>
      </c>
      <c r="F39" s="19">
        <v>23.559999465942383</v>
      </c>
      <c r="G39" s="19">
        <v>0.28400000929832458</v>
      </c>
      <c r="H39" s="17">
        <v>0</v>
      </c>
      <c r="R39" s="16">
        <v>2.8</v>
      </c>
      <c r="S39" s="16">
        <f t="shared" si="1"/>
        <v>138</v>
      </c>
      <c r="T39" s="16">
        <f t="shared" si="2"/>
        <v>9</v>
      </c>
      <c r="U39" s="16">
        <f t="shared" si="3"/>
        <v>86</v>
      </c>
      <c r="V39" s="16">
        <f t="shared" si="4"/>
        <v>68</v>
      </c>
      <c r="W39" s="32">
        <f t="shared" si="6"/>
        <v>0.90526315789473688</v>
      </c>
      <c r="X39" s="32">
        <f t="shared" si="7"/>
        <v>0.3300970873786408</v>
      </c>
      <c r="Y39" s="33">
        <f t="shared" si="8"/>
        <v>0.66990291262135915</v>
      </c>
      <c r="Z39" s="16">
        <f t="shared" si="5"/>
        <v>168.6</v>
      </c>
    </row>
    <row r="40" spans="1:26" x14ac:dyDescent="0.25">
      <c r="A40" s="17">
        <v>39</v>
      </c>
      <c r="B40" s="17">
        <v>62</v>
      </c>
      <c r="C40" s="17">
        <v>0</v>
      </c>
      <c r="D40" s="17">
        <v>0</v>
      </c>
      <c r="E40" s="18">
        <v>8.6000003814697266</v>
      </c>
      <c r="F40" s="19">
        <v>62.849998474121094</v>
      </c>
      <c r="G40" s="19">
        <v>0.13699999451637268</v>
      </c>
      <c r="H40" s="17">
        <v>1</v>
      </c>
      <c r="R40" s="16">
        <v>2.9</v>
      </c>
      <c r="S40" s="16">
        <f t="shared" si="1"/>
        <v>138</v>
      </c>
      <c r="T40" s="16">
        <f t="shared" si="2"/>
        <v>9</v>
      </c>
      <c r="U40" s="16">
        <f t="shared" si="3"/>
        <v>86</v>
      </c>
      <c r="V40" s="16">
        <f t="shared" si="4"/>
        <v>68</v>
      </c>
      <c r="W40" s="32">
        <f t="shared" si="6"/>
        <v>0.90526315789473688</v>
      </c>
      <c r="X40" s="32">
        <f t="shared" si="7"/>
        <v>0.3300970873786408</v>
      </c>
      <c r="Y40" s="33">
        <f t="shared" si="8"/>
        <v>0.66990291262135915</v>
      </c>
      <c r="Z40" s="16">
        <f t="shared" si="5"/>
        <v>168.6</v>
      </c>
    </row>
    <row r="41" spans="1:26" x14ac:dyDescent="0.25">
      <c r="A41" s="17">
        <v>40</v>
      </c>
      <c r="B41" s="17">
        <v>73</v>
      </c>
      <c r="C41" s="17">
        <v>0</v>
      </c>
      <c r="D41" s="17">
        <v>1</v>
      </c>
      <c r="E41" s="18">
        <v>6.3000001907348633</v>
      </c>
      <c r="F41" s="19">
        <v>29.049999237060547</v>
      </c>
      <c r="G41" s="19">
        <v>0.21699999272823334</v>
      </c>
      <c r="H41" s="17">
        <v>1</v>
      </c>
      <c r="R41" s="16">
        <v>3</v>
      </c>
      <c r="S41" s="16">
        <f t="shared" si="1"/>
        <v>137</v>
      </c>
      <c r="T41" s="16">
        <f t="shared" si="2"/>
        <v>9</v>
      </c>
      <c r="U41" s="16">
        <f t="shared" si="3"/>
        <v>86</v>
      </c>
      <c r="V41" s="16">
        <f t="shared" si="4"/>
        <v>69</v>
      </c>
      <c r="W41" s="32">
        <f t="shared" si="6"/>
        <v>0.90526315789473688</v>
      </c>
      <c r="X41" s="32">
        <f t="shared" si="7"/>
        <v>0.33495145631067963</v>
      </c>
      <c r="Y41" s="33">
        <f t="shared" si="8"/>
        <v>0.66504854368932032</v>
      </c>
      <c r="Z41" s="16">
        <f t="shared" si="5"/>
        <v>167.6</v>
      </c>
    </row>
    <row r="42" spans="1:26" x14ac:dyDescent="0.25">
      <c r="A42" s="17">
        <v>41</v>
      </c>
      <c r="B42" s="17">
        <v>59</v>
      </c>
      <c r="C42" s="17">
        <v>1</v>
      </c>
      <c r="D42" s="17">
        <v>0</v>
      </c>
      <c r="E42" s="18">
        <v>0.69999998807907104</v>
      </c>
      <c r="F42" s="19">
        <v>17.370000839233398</v>
      </c>
      <c r="G42" s="19">
        <v>3.9999999105930328E-2</v>
      </c>
      <c r="H42" s="17">
        <v>0</v>
      </c>
      <c r="R42" s="16">
        <v>3.1</v>
      </c>
      <c r="S42" s="16">
        <f t="shared" si="1"/>
        <v>136</v>
      </c>
      <c r="T42" s="16">
        <f t="shared" si="2"/>
        <v>9</v>
      </c>
      <c r="U42" s="16">
        <f t="shared" si="3"/>
        <v>86</v>
      </c>
      <c r="V42" s="16">
        <f t="shared" si="4"/>
        <v>70</v>
      </c>
      <c r="W42" s="32">
        <f t="shared" si="6"/>
        <v>0.90526315789473688</v>
      </c>
      <c r="X42" s="32">
        <f t="shared" si="7"/>
        <v>0.33980582524271846</v>
      </c>
      <c r="Y42" s="33">
        <f t="shared" si="8"/>
        <v>0.66019417475728148</v>
      </c>
      <c r="Z42" s="16">
        <f t="shared" si="5"/>
        <v>166.6</v>
      </c>
    </row>
    <row r="43" spans="1:26" x14ac:dyDescent="0.25">
      <c r="A43" s="17">
        <v>42</v>
      </c>
      <c r="B43" s="17">
        <v>63</v>
      </c>
      <c r="C43" s="17">
        <v>1</v>
      </c>
      <c r="D43" s="17">
        <v>0</v>
      </c>
      <c r="E43" s="18">
        <v>6.4000000953674316</v>
      </c>
      <c r="F43" s="19">
        <v>82.430000305175781</v>
      </c>
      <c r="G43" s="19">
        <v>7.8000001609325409E-2</v>
      </c>
      <c r="H43" s="17">
        <v>0</v>
      </c>
      <c r="R43" s="16">
        <v>3.2</v>
      </c>
      <c r="S43" s="16">
        <f t="shared" si="1"/>
        <v>136</v>
      </c>
      <c r="T43" s="16">
        <f t="shared" si="2"/>
        <v>9</v>
      </c>
      <c r="U43" s="16">
        <f t="shared" si="3"/>
        <v>86</v>
      </c>
      <c r="V43" s="16">
        <f t="shared" si="4"/>
        <v>70</v>
      </c>
      <c r="W43" s="32">
        <f t="shared" si="6"/>
        <v>0.90526315789473688</v>
      </c>
      <c r="X43" s="32">
        <f t="shared" si="7"/>
        <v>0.33980582524271846</v>
      </c>
      <c r="Y43" s="33">
        <f t="shared" si="8"/>
        <v>0.66019417475728148</v>
      </c>
      <c r="Z43" s="16">
        <f t="shared" si="5"/>
        <v>166.6</v>
      </c>
    </row>
    <row r="44" spans="1:26" x14ac:dyDescent="0.25">
      <c r="A44" s="17">
        <v>43</v>
      </c>
      <c r="B44" s="17">
        <v>55</v>
      </c>
      <c r="C44" s="17">
        <v>1</v>
      </c>
      <c r="D44" s="17">
        <v>1</v>
      </c>
      <c r="E44" s="18">
        <v>7.6999998092651367</v>
      </c>
      <c r="F44" s="19">
        <v>52.509998321533203</v>
      </c>
      <c r="G44" s="19">
        <v>0.14699999988079071</v>
      </c>
      <c r="H44" s="17">
        <v>0</v>
      </c>
      <c r="R44" s="16">
        <v>3.3</v>
      </c>
      <c r="S44" s="16">
        <f t="shared" si="1"/>
        <v>133</v>
      </c>
      <c r="T44" s="16">
        <f t="shared" si="2"/>
        <v>9</v>
      </c>
      <c r="U44" s="16">
        <f t="shared" si="3"/>
        <v>86</v>
      </c>
      <c r="V44" s="16">
        <f t="shared" si="4"/>
        <v>73</v>
      </c>
      <c r="W44" s="32">
        <f t="shared" si="6"/>
        <v>0.90526315789473688</v>
      </c>
      <c r="X44" s="32">
        <f t="shared" si="7"/>
        <v>0.35436893203883496</v>
      </c>
      <c r="Y44" s="33">
        <f t="shared" si="8"/>
        <v>0.64563106796116498</v>
      </c>
      <c r="Z44" s="16">
        <f t="shared" si="5"/>
        <v>163.6</v>
      </c>
    </row>
    <row r="45" spans="1:26" x14ac:dyDescent="0.25">
      <c r="A45" s="17">
        <v>44</v>
      </c>
      <c r="B45" s="17">
        <v>85</v>
      </c>
      <c r="C45" s="17">
        <v>1</v>
      </c>
      <c r="D45" s="17">
        <v>1</v>
      </c>
      <c r="E45" s="18">
        <v>7.5999999046325684</v>
      </c>
      <c r="F45" s="19">
        <v>50.840000152587891</v>
      </c>
      <c r="G45" s="19">
        <v>0.14900000393390656</v>
      </c>
      <c r="H45" s="17">
        <v>1</v>
      </c>
      <c r="R45" s="16">
        <v>3.4</v>
      </c>
      <c r="S45" s="16">
        <f t="shared" si="1"/>
        <v>133</v>
      </c>
      <c r="T45" s="16">
        <f t="shared" si="2"/>
        <v>9</v>
      </c>
      <c r="U45" s="16">
        <f t="shared" si="3"/>
        <v>86</v>
      </c>
      <c r="V45" s="16">
        <f t="shared" si="4"/>
        <v>73</v>
      </c>
      <c r="W45" s="32">
        <f t="shared" si="6"/>
        <v>0.90526315789473688</v>
      </c>
      <c r="X45" s="32">
        <f t="shared" si="7"/>
        <v>0.35436893203883496</v>
      </c>
      <c r="Y45" s="33">
        <f t="shared" si="8"/>
        <v>0.64563106796116498</v>
      </c>
      <c r="Z45" s="16">
        <f t="shared" si="5"/>
        <v>163.6</v>
      </c>
    </row>
    <row r="46" spans="1:26" x14ac:dyDescent="0.25">
      <c r="A46" s="17">
        <v>45</v>
      </c>
      <c r="B46" s="17">
        <v>63</v>
      </c>
      <c r="C46" s="17">
        <v>1</v>
      </c>
      <c r="D46" s="17">
        <v>1</v>
      </c>
      <c r="E46" s="18">
        <v>2.9000000953674316</v>
      </c>
      <c r="F46" s="19">
        <v>22.479999542236328</v>
      </c>
      <c r="G46" s="19">
        <v>0.1289999932050705</v>
      </c>
      <c r="H46" s="17">
        <v>0</v>
      </c>
      <c r="R46" s="16">
        <v>3.5</v>
      </c>
      <c r="S46" s="16">
        <f t="shared" si="1"/>
        <v>133</v>
      </c>
      <c r="T46" s="16">
        <f t="shared" si="2"/>
        <v>11</v>
      </c>
      <c r="U46" s="16">
        <f t="shared" si="3"/>
        <v>84</v>
      </c>
      <c r="V46" s="16">
        <f t="shared" si="4"/>
        <v>73</v>
      </c>
      <c r="W46" s="32">
        <f t="shared" si="6"/>
        <v>0.88421052631578945</v>
      </c>
      <c r="X46" s="32">
        <f t="shared" si="7"/>
        <v>0.35436893203883496</v>
      </c>
      <c r="Y46" s="33">
        <f t="shared" si="8"/>
        <v>0.64563106796116498</v>
      </c>
      <c r="Z46" s="16">
        <f t="shared" si="5"/>
        <v>170.4</v>
      </c>
    </row>
    <row r="47" spans="1:26" x14ac:dyDescent="0.25">
      <c r="A47" s="17">
        <v>46</v>
      </c>
      <c r="B47" s="17">
        <v>55</v>
      </c>
      <c r="C47" s="17">
        <v>1</v>
      </c>
      <c r="D47" s="17">
        <v>1</v>
      </c>
      <c r="E47" s="18">
        <v>3.2000000476837158</v>
      </c>
      <c r="F47" s="19">
        <v>26.879999160766602</v>
      </c>
      <c r="G47" s="19">
        <v>0.11900000274181366</v>
      </c>
      <c r="H47" s="17">
        <v>0</v>
      </c>
      <c r="R47" s="16">
        <v>3.6</v>
      </c>
      <c r="S47" s="16">
        <f t="shared" si="1"/>
        <v>133</v>
      </c>
      <c r="T47" s="16">
        <f t="shared" si="2"/>
        <v>11</v>
      </c>
      <c r="U47" s="16">
        <f t="shared" si="3"/>
        <v>84</v>
      </c>
      <c r="V47" s="16">
        <f t="shared" si="4"/>
        <v>73</v>
      </c>
      <c r="W47" s="32">
        <f t="shared" si="6"/>
        <v>0.88421052631578945</v>
      </c>
      <c r="X47" s="32">
        <f t="shared" si="7"/>
        <v>0.35436893203883496</v>
      </c>
      <c r="Y47" s="33">
        <f t="shared" si="8"/>
        <v>0.64563106796116498</v>
      </c>
      <c r="Z47" s="16">
        <f t="shared" si="5"/>
        <v>170.4</v>
      </c>
    </row>
    <row r="48" spans="1:26" x14ac:dyDescent="0.25">
      <c r="A48" s="17">
        <v>47</v>
      </c>
      <c r="B48" s="17">
        <v>65</v>
      </c>
      <c r="C48" s="17">
        <v>1</v>
      </c>
      <c r="D48" s="17">
        <v>1</v>
      </c>
      <c r="E48" s="18">
        <v>221</v>
      </c>
      <c r="F48" s="19">
        <v>52.840000152587891</v>
      </c>
      <c r="G48" s="19">
        <v>4.1820001602172852</v>
      </c>
      <c r="H48" s="17">
        <v>1</v>
      </c>
      <c r="R48" s="16">
        <v>3.7</v>
      </c>
      <c r="S48" s="16">
        <f t="shared" si="1"/>
        <v>133</v>
      </c>
      <c r="T48" s="16">
        <f t="shared" si="2"/>
        <v>11</v>
      </c>
      <c r="U48" s="16">
        <f t="shared" si="3"/>
        <v>84</v>
      </c>
      <c r="V48" s="16">
        <f t="shared" si="4"/>
        <v>73</v>
      </c>
      <c r="W48" s="32">
        <f t="shared" si="6"/>
        <v>0.88421052631578945</v>
      </c>
      <c r="X48" s="32">
        <f t="shared" si="7"/>
        <v>0.35436893203883496</v>
      </c>
      <c r="Y48" s="33">
        <f t="shared" si="8"/>
        <v>0.64563106796116498</v>
      </c>
      <c r="Z48" s="16">
        <f t="shared" si="5"/>
        <v>170.4</v>
      </c>
    </row>
    <row r="49" spans="1:26" x14ac:dyDescent="0.25">
      <c r="A49" s="17">
        <v>48</v>
      </c>
      <c r="B49" s="17">
        <v>63</v>
      </c>
      <c r="C49" s="17">
        <v>1</v>
      </c>
      <c r="D49" s="17">
        <v>1</v>
      </c>
      <c r="E49" s="18">
        <v>7.5</v>
      </c>
      <c r="F49" s="19">
        <v>24.329999923706055</v>
      </c>
      <c r="G49" s="19">
        <v>0.30799999833106995</v>
      </c>
      <c r="H49" s="17">
        <v>0</v>
      </c>
      <c r="R49" s="16">
        <v>3.8</v>
      </c>
      <c r="S49" s="16">
        <f t="shared" si="1"/>
        <v>130</v>
      </c>
      <c r="T49" s="16">
        <f t="shared" si="2"/>
        <v>12</v>
      </c>
      <c r="U49" s="16">
        <f t="shared" si="3"/>
        <v>83</v>
      </c>
      <c r="V49" s="16">
        <f t="shared" si="4"/>
        <v>76</v>
      </c>
      <c r="W49" s="32">
        <f t="shared" si="6"/>
        <v>0.87368421052631584</v>
      </c>
      <c r="X49" s="32">
        <f t="shared" si="7"/>
        <v>0.36893203883495146</v>
      </c>
      <c r="Y49" s="33">
        <f t="shared" si="8"/>
        <v>0.63106796116504849</v>
      </c>
      <c r="Z49" s="16">
        <f t="shared" si="5"/>
        <v>170.8</v>
      </c>
    </row>
    <row r="50" spans="1:26" x14ac:dyDescent="0.25">
      <c r="A50" s="17">
        <v>49</v>
      </c>
      <c r="B50" s="17">
        <v>66</v>
      </c>
      <c r="C50" s="17">
        <v>1</v>
      </c>
      <c r="D50" s="17">
        <v>0</v>
      </c>
      <c r="E50" s="18">
        <v>2.2999999523162842</v>
      </c>
      <c r="F50" s="19">
        <v>31.780000686645508</v>
      </c>
      <c r="G50" s="19">
        <v>7.1999996900558472E-2</v>
      </c>
      <c r="H50" s="17">
        <v>0</v>
      </c>
      <c r="R50" s="16">
        <v>3.9</v>
      </c>
      <c r="S50" s="16">
        <f t="shared" si="1"/>
        <v>130</v>
      </c>
      <c r="T50" s="16">
        <f t="shared" si="2"/>
        <v>12</v>
      </c>
      <c r="U50" s="16">
        <f t="shared" si="3"/>
        <v>83</v>
      </c>
      <c r="V50" s="16">
        <f t="shared" si="4"/>
        <v>76</v>
      </c>
      <c r="W50" s="32">
        <f t="shared" si="6"/>
        <v>0.87368421052631584</v>
      </c>
      <c r="X50" s="32">
        <f t="shared" si="7"/>
        <v>0.36893203883495146</v>
      </c>
      <c r="Y50" s="33">
        <f t="shared" si="8"/>
        <v>0.63106796116504849</v>
      </c>
      <c r="Z50" s="16">
        <f t="shared" si="5"/>
        <v>170.8</v>
      </c>
    </row>
    <row r="51" spans="1:26" x14ac:dyDescent="0.25">
      <c r="A51" s="17">
        <v>50</v>
      </c>
      <c r="B51" s="17">
        <v>77</v>
      </c>
      <c r="C51" s="17">
        <v>1</v>
      </c>
      <c r="D51" s="17">
        <v>1</v>
      </c>
      <c r="E51" s="18">
        <v>16.799999237060547</v>
      </c>
      <c r="F51" s="19">
        <v>53.990001678466797</v>
      </c>
      <c r="G51" s="19">
        <v>0.31099998950958252</v>
      </c>
      <c r="H51" s="17">
        <v>0</v>
      </c>
      <c r="R51" s="16">
        <v>4</v>
      </c>
      <c r="S51" s="16">
        <f t="shared" si="1"/>
        <v>130</v>
      </c>
      <c r="T51" s="16">
        <f t="shared" si="2"/>
        <v>13</v>
      </c>
      <c r="U51" s="16">
        <f t="shared" si="3"/>
        <v>82</v>
      </c>
      <c r="V51" s="16">
        <f t="shared" si="4"/>
        <v>76</v>
      </c>
      <c r="W51" s="32">
        <f t="shared" si="6"/>
        <v>0.86315789473684212</v>
      </c>
      <c r="X51" s="32">
        <f t="shared" si="7"/>
        <v>0.36893203883495146</v>
      </c>
      <c r="Y51" s="33">
        <f t="shared" si="8"/>
        <v>0.63106796116504849</v>
      </c>
      <c r="Z51" s="16">
        <f t="shared" si="5"/>
        <v>174.2</v>
      </c>
    </row>
    <row r="52" spans="1:26" x14ac:dyDescent="0.25">
      <c r="A52" s="17">
        <v>51</v>
      </c>
      <c r="B52" s="17">
        <v>69</v>
      </c>
      <c r="C52" s="17">
        <v>1</v>
      </c>
      <c r="D52" s="17">
        <v>1</v>
      </c>
      <c r="E52" s="18">
        <v>4.6999998092651367</v>
      </c>
      <c r="F52" s="19">
        <v>39.430000305175781</v>
      </c>
      <c r="G52" s="19">
        <v>0.11900000274181366</v>
      </c>
      <c r="H52" s="17">
        <v>0</v>
      </c>
      <c r="R52" s="16">
        <v>4.0999999999999996</v>
      </c>
      <c r="S52" s="16">
        <f t="shared" si="1"/>
        <v>125</v>
      </c>
      <c r="T52" s="16">
        <f t="shared" si="2"/>
        <v>14</v>
      </c>
      <c r="U52" s="16">
        <f t="shared" si="3"/>
        <v>81</v>
      </c>
      <c r="V52" s="16">
        <f t="shared" si="4"/>
        <v>81</v>
      </c>
      <c r="W52" s="32">
        <f t="shared" si="6"/>
        <v>0.85263157894736841</v>
      </c>
      <c r="X52" s="32">
        <f t="shared" si="7"/>
        <v>0.39320388349514562</v>
      </c>
      <c r="Y52" s="33">
        <f t="shared" si="8"/>
        <v>0.60679611650485432</v>
      </c>
      <c r="Z52" s="16">
        <f t="shared" si="5"/>
        <v>172.6</v>
      </c>
    </row>
    <row r="53" spans="1:26" x14ac:dyDescent="0.25">
      <c r="A53" s="17">
        <v>52</v>
      </c>
      <c r="B53" s="17">
        <v>72</v>
      </c>
      <c r="C53" s="17">
        <v>1</v>
      </c>
      <c r="D53" s="17">
        <v>0</v>
      </c>
      <c r="E53" s="18">
        <v>4.3000001907348633</v>
      </c>
      <c r="F53" s="19">
        <v>27.260000228881836</v>
      </c>
      <c r="G53" s="19">
        <v>0.15800000727176666</v>
      </c>
      <c r="H53" s="17">
        <v>0</v>
      </c>
      <c r="R53" s="16">
        <v>4.2</v>
      </c>
      <c r="S53" s="16">
        <f t="shared" si="1"/>
        <v>125</v>
      </c>
      <c r="T53" s="16">
        <f t="shared" si="2"/>
        <v>15</v>
      </c>
      <c r="U53" s="16">
        <f t="shared" si="3"/>
        <v>80</v>
      </c>
      <c r="V53" s="16">
        <f t="shared" si="4"/>
        <v>81</v>
      </c>
      <c r="W53" s="32">
        <f t="shared" si="6"/>
        <v>0.84210526315789469</v>
      </c>
      <c r="X53" s="32">
        <f t="shared" si="7"/>
        <v>0.39320388349514562</v>
      </c>
      <c r="Y53" s="33">
        <f t="shared" si="8"/>
        <v>0.60679611650485432</v>
      </c>
      <c r="Z53" s="16">
        <f t="shared" si="5"/>
        <v>176</v>
      </c>
    </row>
    <row r="54" spans="1:26" x14ac:dyDescent="0.25">
      <c r="A54" s="17">
        <v>53</v>
      </c>
      <c r="B54" s="17">
        <v>56</v>
      </c>
      <c r="C54" s="17">
        <v>1</v>
      </c>
      <c r="D54" s="17">
        <v>0</v>
      </c>
      <c r="E54" s="18">
        <v>3.4000000953674316</v>
      </c>
      <c r="F54" s="19">
        <v>30.860000610351563</v>
      </c>
      <c r="G54" s="19">
        <v>0.10999999940395355</v>
      </c>
      <c r="H54" s="17">
        <v>1</v>
      </c>
      <c r="R54" s="16">
        <v>4.3</v>
      </c>
      <c r="S54" s="16">
        <f t="shared" si="1"/>
        <v>125</v>
      </c>
      <c r="T54" s="16">
        <f t="shared" si="2"/>
        <v>15</v>
      </c>
      <c r="U54" s="16">
        <f t="shared" si="3"/>
        <v>80</v>
      </c>
      <c r="V54" s="16">
        <f t="shared" si="4"/>
        <v>81</v>
      </c>
      <c r="W54" s="32">
        <f t="shared" si="6"/>
        <v>0.84210526315789469</v>
      </c>
      <c r="X54" s="32">
        <f t="shared" si="7"/>
        <v>0.39320388349514562</v>
      </c>
      <c r="Y54" s="33">
        <f t="shared" si="8"/>
        <v>0.60679611650485432</v>
      </c>
      <c r="Z54" s="16">
        <f t="shared" si="5"/>
        <v>176</v>
      </c>
    </row>
    <row r="55" spans="1:26" x14ac:dyDescent="0.25">
      <c r="A55" s="17">
        <v>54</v>
      </c>
      <c r="B55" s="17">
        <v>71</v>
      </c>
      <c r="C55" s="17">
        <v>1</v>
      </c>
      <c r="D55" s="17">
        <v>0</v>
      </c>
      <c r="E55" s="18">
        <v>4.3000001907348633</v>
      </c>
      <c r="F55" s="19">
        <v>26.719999313354492</v>
      </c>
      <c r="G55" s="19">
        <v>0.16099999845027924</v>
      </c>
      <c r="H55" s="17">
        <v>0</v>
      </c>
      <c r="R55" s="16">
        <v>4.4000000000000004</v>
      </c>
      <c r="S55" s="16">
        <f t="shared" si="1"/>
        <v>119</v>
      </c>
      <c r="T55" s="16">
        <f t="shared" si="2"/>
        <v>16</v>
      </c>
      <c r="U55" s="16">
        <f t="shared" si="3"/>
        <v>79</v>
      </c>
      <c r="V55" s="16">
        <f t="shared" si="4"/>
        <v>87</v>
      </c>
      <c r="W55" s="32">
        <f t="shared" si="6"/>
        <v>0.83157894736842108</v>
      </c>
      <c r="X55" s="32">
        <f t="shared" si="7"/>
        <v>0.42233009708737862</v>
      </c>
      <c r="Y55" s="33">
        <f t="shared" si="8"/>
        <v>0.57766990291262132</v>
      </c>
      <c r="Z55" s="16">
        <f t="shared" si="5"/>
        <v>173.4</v>
      </c>
    </row>
    <row r="56" spans="1:26" x14ac:dyDescent="0.25">
      <c r="A56" s="17">
        <v>55</v>
      </c>
      <c r="B56" s="17">
        <v>77</v>
      </c>
      <c r="C56" s="17">
        <v>1</v>
      </c>
      <c r="D56" s="17">
        <v>1</v>
      </c>
      <c r="E56" s="18">
        <v>2.2000000476837158</v>
      </c>
      <c r="F56" s="19">
        <v>34.069999694824219</v>
      </c>
      <c r="G56" s="19">
        <v>6.4999997615814209E-2</v>
      </c>
      <c r="H56" s="17">
        <v>0</v>
      </c>
      <c r="R56" s="16">
        <v>4.5</v>
      </c>
      <c r="S56" s="16">
        <f t="shared" si="1"/>
        <v>114</v>
      </c>
      <c r="T56" s="16">
        <f t="shared" si="2"/>
        <v>16</v>
      </c>
      <c r="U56" s="16">
        <f t="shared" si="3"/>
        <v>79</v>
      </c>
      <c r="V56" s="16">
        <f t="shared" si="4"/>
        <v>92</v>
      </c>
      <c r="W56" s="32">
        <f t="shared" si="6"/>
        <v>0.83157894736842108</v>
      </c>
      <c r="X56" s="32">
        <f t="shared" si="7"/>
        <v>0.44660194174757284</v>
      </c>
      <c r="Y56" s="33">
        <f t="shared" si="8"/>
        <v>0.55339805825242716</v>
      </c>
      <c r="Z56" s="16">
        <f t="shared" si="5"/>
        <v>168.4</v>
      </c>
    </row>
    <row r="57" spans="1:26" x14ac:dyDescent="0.25">
      <c r="A57" s="17">
        <v>56</v>
      </c>
      <c r="B57" s="17">
        <v>65</v>
      </c>
      <c r="C57" s="17">
        <v>1</v>
      </c>
      <c r="D57" s="17">
        <v>0</v>
      </c>
      <c r="E57" s="18">
        <v>4.5999999046325684</v>
      </c>
      <c r="F57" s="19">
        <v>42.340000152587891</v>
      </c>
      <c r="G57" s="19">
        <v>0.10899999737739563</v>
      </c>
      <c r="H57" s="17">
        <v>0</v>
      </c>
      <c r="R57" s="16">
        <v>4.5999999999999996</v>
      </c>
      <c r="S57" s="16">
        <f t="shared" si="1"/>
        <v>109</v>
      </c>
      <c r="T57" s="16">
        <f t="shared" si="2"/>
        <v>18</v>
      </c>
      <c r="U57" s="16">
        <f t="shared" si="3"/>
        <v>77</v>
      </c>
      <c r="V57" s="16">
        <f t="shared" si="4"/>
        <v>97</v>
      </c>
      <c r="W57" s="32">
        <f t="shared" si="6"/>
        <v>0.81052631578947365</v>
      </c>
      <c r="X57" s="32">
        <f t="shared" si="7"/>
        <v>0.470873786407767</v>
      </c>
      <c r="Y57" s="33">
        <f t="shared" si="8"/>
        <v>0.529126213592233</v>
      </c>
      <c r="Z57" s="16">
        <f t="shared" si="5"/>
        <v>170.2</v>
      </c>
    </row>
    <row r="58" spans="1:26" x14ac:dyDescent="0.25">
      <c r="A58" s="17">
        <v>57</v>
      </c>
      <c r="B58" s="17">
        <v>66</v>
      </c>
      <c r="C58" s="17">
        <v>1</v>
      </c>
      <c r="D58" s="17">
        <v>0</v>
      </c>
      <c r="E58" s="18">
        <v>20</v>
      </c>
      <c r="F58" s="19">
        <v>41.599998474121094</v>
      </c>
      <c r="G58" s="19">
        <v>0.48100000619888306</v>
      </c>
      <c r="H58" s="17">
        <v>0</v>
      </c>
      <c r="R58" s="16">
        <v>4.7</v>
      </c>
      <c r="S58" s="16">
        <f t="shared" si="1"/>
        <v>104</v>
      </c>
      <c r="T58" s="16">
        <f t="shared" si="2"/>
        <v>18</v>
      </c>
      <c r="U58" s="16">
        <f t="shared" si="3"/>
        <v>77</v>
      </c>
      <c r="V58" s="16">
        <f t="shared" si="4"/>
        <v>102</v>
      </c>
      <c r="W58" s="32">
        <f t="shared" si="6"/>
        <v>0.81052631578947365</v>
      </c>
      <c r="X58" s="32">
        <f t="shared" si="7"/>
        <v>0.49514563106796117</v>
      </c>
      <c r="Y58" s="33">
        <f t="shared" si="8"/>
        <v>0.50485436893203883</v>
      </c>
      <c r="Z58" s="16">
        <f t="shared" si="5"/>
        <v>165.2</v>
      </c>
    </row>
    <row r="59" spans="1:26" x14ac:dyDescent="0.25">
      <c r="A59" s="17">
        <v>58</v>
      </c>
      <c r="B59" s="17">
        <v>63</v>
      </c>
      <c r="C59" s="17">
        <v>0</v>
      </c>
      <c r="D59" s="17">
        <v>1</v>
      </c>
      <c r="E59" s="18">
        <v>7.0999999046325684</v>
      </c>
      <c r="F59" s="19">
        <v>114.02999877929688</v>
      </c>
      <c r="G59" s="19">
        <v>6.1999998986721039E-2</v>
      </c>
      <c r="H59" s="17">
        <v>0</v>
      </c>
      <c r="R59" s="16">
        <v>4.8</v>
      </c>
      <c r="S59" s="16">
        <f t="shared" si="1"/>
        <v>104</v>
      </c>
      <c r="T59" s="16">
        <f t="shared" si="2"/>
        <v>18</v>
      </c>
      <c r="U59" s="16">
        <f t="shared" si="3"/>
        <v>77</v>
      </c>
      <c r="V59" s="16">
        <f t="shared" si="4"/>
        <v>102</v>
      </c>
      <c r="W59" s="32">
        <f t="shared" si="6"/>
        <v>0.81052631578947365</v>
      </c>
      <c r="X59" s="32">
        <f t="shared" si="7"/>
        <v>0.49514563106796117</v>
      </c>
      <c r="Y59" s="33">
        <f t="shared" si="8"/>
        <v>0.50485436893203883</v>
      </c>
      <c r="Z59" s="16">
        <f t="shared" si="5"/>
        <v>165.2</v>
      </c>
    </row>
    <row r="60" spans="1:26" x14ac:dyDescent="0.25">
      <c r="A60" s="17">
        <v>59</v>
      </c>
      <c r="B60" s="17">
        <v>81</v>
      </c>
      <c r="C60" s="17">
        <v>1</v>
      </c>
      <c r="D60" s="17">
        <v>0</v>
      </c>
      <c r="E60" s="18">
        <v>8.8999996185302734</v>
      </c>
      <c r="F60" s="19">
        <v>56.279998779296875</v>
      </c>
      <c r="G60" s="19">
        <v>0.15800000727176666</v>
      </c>
      <c r="H60" s="17">
        <v>0</v>
      </c>
      <c r="R60" s="16">
        <v>4.9000000000000004</v>
      </c>
      <c r="S60" s="16">
        <f t="shared" si="1"/>
        <v>101</v>
      </c>
      <c r="T60" s="16">
        <f t="shared" si="2"/>
        <v>20</v>
      </c>
      <c r="U60" s="16">
        <f t="shared" si="3"/>
        <v>75</v>
      </c>
      <c r="V60" s="16">
        <f t="shared" si="4"/>
        <v>105</v>
      </c>
      <c r="W60" s="32">
        <f t="shared" si="6"/>
        <v>0.78947368421052633</v>
      </c>
      <c r="X60" s="32">
        <f t="shared" si="7"/>
        <v>0.50970873786407767</v>
      </c>
      <c r="Y60" s="33">
        <f t="shared" si="8"/>
        <v>0.49029126213592233</v>
      </c>
      <c r="Z60" s="16">
        <f t="shared" si="5"/>
        <v>169</v>
      </c>
    </row>
    <row r="61" spans="1:26" x14ac:dyDescent="0.25">
      <c r="A61" s="17">
        <v>60</v>
      </c>
      <c r="B61" s="17">
        <v>55</v>
      </c>
      <c r="C61" s="17">
        <v>1</v>
      </c>
      <c r="D61" s="17">
        <v>1</v>
      </c>
      <c r="E61" s="18">
        <v>1.2000000476837158</v>
      </c>
      <c r="F61" s="19">
        <v>42.590000152587891</v>
      </c>
      <c r="G61" s="19">
        <v>2.8000000864267349E-2</v>
      </c>
      <c r="H61" s="17">
        <v>0</v>
      </c>
      <c r="R61" s="16">
        <v>5</v>
      </c>
      <c r="S61" s="16">
        <f t="shared" si="1"/>
        <v>95</v>
      </c>
      <c r="T61" s="16">
        <f t="shared" si="2"/>
        <v>20</v>
      </c>
      <c r="U61" s="16">
        <f t="shared" si="3"/>
        <v>75</v>
      </c>
      <c r="V61" s="16">
        <f t="shared" si="4"/>
        <v>111</v>
      </c>
      <c r="W61" s="32">
        <f t="shared" si="6"/>
        <v>0.78947368421052633</v>
      </c>
      <c r="X61" s="32">
        <f t="shared" si="7"/>
        <v>0.53883495145631066</v>
      </c>
      <c r="Y61" s="33">
        <f t="shared" si="8"/>
        <v>0.46116504854368934</v>
      </c>
      <c r="Z61" s="16">
        <f t="shared" si="5"/>
        <v>163</v>
      </c>
    </row>
    <row r="62" spans="1:26" x14ac:dyDescent="0.25">
      <c r="A62" s="17">
        <v>61</v>
      </c>
      <c r="B62" s="17">
        <v>87</v>
      </c>
      <c r="C62" s="17">
        <v>1</v>
      </c>
      <c r="D62" s="17">
        <v>1</v>
      </c>
      <c r="E62" s="18">
        <v>9.6000003814697266</v>
      </c>
      <c r="F62" s="19">
        <v>62.060001373291016</v>
      </c>
      <c r="G62" s="19">
        <v>0.1550000011920929</v>
      </c>
      <c r="H62" s="17">
        <v>0</v>
      </c>
      <c r="R62" s="16">
        <v>5.0999999999999996</v>
      </c>
      <c r="S62" s="16">
        <f t="shared" si="1"/>
        <v>91</v>
      </c>
      <c r="T62" s="16">
        <f t="shared" si="2"/>
        <v>21</v>
      </c>
      <c r="U62" s="16">
        <f t="shared" si="3"/>
        <v>74</v>
      </c>
      <c r="V62" s="16">
        <f t="shared" si="4"/>
        <v>115</v>
      </c>
      <c r="W62" s="32">
        <f t="shared" si="6"/>
        <v>0.77894736842105261</v>
      </c>
      <c r="X62" s="32">
        <f t="shared" si="7"/>
        <v>0.55825242718446599</v>
      </c>
      <c r="Y62" s="33">
        <f t="shared" si="8"/>
        <v>0.44174757281553401</v>
      </c>
      <c r="Z62" s="16">
        <f t="shared" si="5"/>
        <v>162.39999999999998</v>
      </c>
    </row>
    <row r="63" spans="1:26" x14ac:dyDescent="0.25">
      <c r="A63" s="17">
        <v>62</v>
      </c>
      <c r="B63" s="17">
        <v>68</v>
      </c>
      <c r="C63" s="17">
        <v>1</v>
      </c>
      <c r="D63" s="17">
        <v>1</v>
      </c>
      <c r="E63" s="18">
        <v>4.9000000953674316</v>
      </c>
      <c r="F63" s="19">
        <v>38.150001525878906</v>
      </c>
      <c r="G63" s="19">
        <v>0.12800000607967377</v>
      </c>
      <c r="H63" s="17">
        <v>0</v>
      </c>
      <c r="R63" s="16">
        <v>5.2</v>
      </c>
      <c r="S63" s="16">
        <f t="shared" si="1"/>
        <v>90</v>
      </c>
      <c r="T63" s="16">
        <f t="shared" si="2"/>
        <v>21</v>
      </c>
      <c r="U63" s="16">
        <f t="shared" si="3"/>
        <v>74</v>
      </c>
      <c r="V63" s="16">
        <f t="shared" si="4"/>
        <v>116</v>
      </c>
      <c r="W63" s="32">
        <f t="shared" si="6"/>
        <v>0.77894736842105261</v>
      </c>
      <c r="X63" s="32">
        <f t="shared" si="7"/>
        <v>0.56310679611650483</v>
      </c>
      <c r="Y63" s="33">
        <f t="shared" si="8"/>
        <v>0.43689320388349517</v>
      </c>
      <c r="Z63" s="16">
        <f t="shared" si="5"/>
        <v>161.39999999999998</v>
      </c>
    </row>
    <row r="64" spans="1:26" x14ac:dyDescent="0.25">
      <c r="A64" s="17">
        <v>63</v>
      </c>
      <c r="B64" s="17">
        <v>60</v>
      </c>
      <c r="C64" s="17">
        <v>0</v>
      </c>
      <c r="D64" s="17">
        <v>0</v>
      </c>
      <c r="E64" s="18">
        <v>6.1999998092651367</v>
      </c>
      <c r="F64" s="19">
        <v>21.379999160766602</v>
      </c>
      <c r="G64" s="19">
        <v>0.28999999165534973</v>
      </c>
      <c r="H64" s="17">
        <v>0</v>
      </c>
      <c r="R64" s="16">
        <v>5.3</v>
      </c>
      <c r="S64" s="16">
        <f t="shared" si="1"/>
        <v>90</v>
      </c>
      <c r="T64" s="16">
        <f t="shared" si="2"/>
        <v>21</v>
      </c>
      <c r="U64" s="16">
        <f t="shared" si="3"/>
        <v>74</v>
      </c>
      <c r="V64" s="16">
        <f t="shared" si="4"/>
        <v>116</v>
      </c>
      <c r="W64" s="32">
        <f t="shared" si="6"/>
        <v>0.77894736842105261</v>
      </c>
      <c r="X64" s="32">
        <f t="shared" si="7"/>
        <v>0.56310679611650483</v>
      </c>
      <c r="Y64" s="33">
        <f t="shared" si="8"/>
        <v>0.43689320388349517</v>
      </c>
      <c r="Z64" s="16">
        <f t="shared" si="5"/>
        <v>161.39999999999998</v>
      </c>
    </row>
    <row r="65" spans="1:26" x14ac:dyDescent="0.25">
      <c r="A65" s="17">
        <v>64</v>
      </c>
      <c r="B65" s="17">
        <v>69</v>
      </c>
      <c r="C65" s="17">
        <v>1</v>
      </c>
      <c r="D65" s="17">
        <v>1</v>
      </c>
      <c r="E65" s="18">
        <v>32</v>
      </c>
      <c r="F65" s="19">
        <v>38.529998779296875</v>
      </c>
      <c r="G65" s="19">
        <v>0.83099997043609619</v>
      </c>
      <c r="H65" s="17">
        <v>1</v>
      </c>
      <c r="R65" s="16">
        <v>5.4</v>
      </c>
      <c r="S65" s="16">
        <f t="shared" si="1"/>
        <v>85</v>
      </c>
      <c r="T65" s="16">
        <f t="shared" si="2"/>
        <v>22</v>
      </c>
      <c r="U65" s="16">
        <f t="shared" si="3"/>
        <v>73</v>
      </c>
      <c r="V65" s="16">
        <f t="shared" si="4"/>
        <v>121</v>
      </c>
      <c r="W65" s="32">
        <f t="shared" si="6"/>
        <v>0.76842105263157889</v>
      </c>
      <c r="X65" s="32">
        <f t="shared" si="7"/>
        <v>0.58737864077669899</v>
      </c>
      <c r="Y65" s="33">
        <f t="shared" si="8"/>
        <v>0.41262135922330101</v>
      </c>
      <c r="Z65" s="16">
        <f t="shared" si="5"/>
        <v>159.80000000000001</v>
      </c>
    </row>
    <row r="66" spans="1:26" x14ac:dyDescent="0.25">
      <c r="A66" s="17">
        <v>65</v>
      </c>
      <c r="B66" s="17">
        <v>71</v>
      </c>
      <c r="C66" s="17">
        <v>1</v>
      </c>
      <c r="D66" s="17">
        <v>0</v>
      </c>
      <c r="E66" s="18">
        <v>4.6999998092651367</v>
      </c>
      <c r="F66" s="19">
        <v>33.090000152587891</v>
      </c>
      <c r="G66" s="19">
        <v>0.14200000464916229</v>
      </c>
      <c r="H66" s="17">
        <v>0</v>
      </c>
      <c r="R66" s="16">
        <v>5.5</v>
      </c>
      <c r="S66" s="16">
        <f t="shared" si="1"/>
        <v>84</v>
      </c>
      <c r="T66" s="16">
        <f t="shared" si="2"/>
        <v>22</v>
      </c>
      <c r="U66" s="16">
        <f t="shared" si="3"/>
        <v>73</v>
      </c>
      <c r="V66" s="16">
        <f t="shared" si="4"/>
        <v>122</v>
      </c>
      <c r="W66" s="32">
        <f t="shared" si="6"/>
        <v>0.76842105263157889</v>
      </c>
      <c r="X66" s="32">
        <f t="shared" si="7"/>
        <v>0.59223300970873782</v>
      </c>
      <c r="Y66" s="33">
        <f t="shared" si="8"/>
        <v>0.40776699029126218</v>
      </c>
      <c r="Z66" s="16">
        <f t="shared" si="5"/>
        <v>158.80000000000001</v>
      </c>
    </row>
    <row r="67" spans="1:26" x14ac:dyDescent="0.25">
      <c r="A67" s="17">
        <v>66</v>
      </c>
      <c r="B67" s="17">
        <v>49</v>
      </c>
      <c r="C67" s="17">
        <v>0</v>
      </c>
      <c r="D67" s="17">
        <v>0</v>
      </c>
      <c r="E67" s="18">
        <v>5.3000001907348633</v>
      </c>
      <c r="F67" s="19">
        <v>19.950000762939453</v>
      </c>
      <c r="G67" s="19">
        <v>0.26600000262260437</v>
      </c>
      <c r="H67" s="17">
        <v>0</v>
      </c>
      <c r="R67" s="16">
        <v>5.6</v>
      </c>
      <c r="S67" s="16">
        <f t="shared" si="1"/>
        <v>83</v>
      </c>
      <c r="T67" s="16">
        <f t="shared" si="2"/>
        <v>23</v>
      </c>
      <c r="U67" s="16">
        <f t="shared" si="3"/>
        <v>72</v>
      </c>
      <c r="V67" s="16">
        <f t="shared" si="4"/>
        <v>123</v>
      </c>
      <c r="W67" s="32">
        <f t="shared" si="6"/>
        <v>0.75789473684210529</v>
      </c>
      <c r="X67" s="32">
        <f t="shared" si="7"/>
        <v>0.59708737864077666</v>
      </c>
      <c r="Y67" s="33">
        <f t="shared" si="8"/>
        <v>0.40291262135922334</v>
      </c>
      <c r="Z67" s="16">
        <f t="shared" si="5"/>
        <v>161.19999999999999</v>
      </c>
    </row>
    <row r="68" spans="1:26" x14ac:dyDescent="0.25">
      <c r="A68" s="17">
        <v>67</v>
      </c>
      <c r="B68" s="17">
        <v>81</v>
      </c>
      <c r="C68" s="17">
        <v>1</v>
      </c>
      <c r="D68" s="17">
        <v>1</v>
      </c>
      <c r="E68" s="18">
        <v>7</v>
      </c>
      <c r="F68" s="19">
        <v>68.989997863769531</v>
      </c>
      <c r="G68" s="19">
        <v>0.10100000351667404</v>
      </c>
      <c r="H68" s="17">
        <v>1</v>
      </c>
      <c r="R68" s="16">
        <v>5.7</v>
      </c>
      <c r="S68" s="16">
        <f t="shared" si="1"/>
        <v>80</v>
      </c>
      <c r="T68" s="16">
        <f t="shared" si="2"/>
        <v>23</v>
      </c>
      <c r="U68" s="16">
        <f t="shared" si="3"/>
        <v>72</v>
      </c>
      <c r="V68" s="16">
        <f t="shared" si="4"/>
        <v>126</v>
      </c>
      <c r="W68" s="32">
        <f t="shared" si="6"/>
        <v>0.75789473684210529</v>
      </c>
      <c r="X68" s="32">
        <f t="shared" si="7"/>
        <v>0.61165048543689315</v>
      </c>
      <c r="Y68" s="33">
        <f t="shared" si="8"/>
        <v>0.38834951456310685</v>
      </c>
      <c r="Z68" s="16">
        <f t="shared" si="5"/>
        <v>158.19999999999999</v>
      </c>
    </row>
    <row r="69" spans="1:26" x14ac:dyDescent="0.25">
      <c r="A69" s="17">
        <v>68</v>
      </c>
      <c r="B69" s="17">
        <v>58</v>
      </c>
      <c r="C69" s="17">
        <v>0</v>
      </c>
      <c r="D69" s="17">
        <v>0</v>
      </c>
      <c r="E69" s="18">
        <v>5.8000001907348633</v>
      </c>
      <c r="F69" s="19">
        <v>19.459999084472656</v>
      </c>
      <c r="G69" s="19">
        <v>0.29800000786781311</v>
      </c>
      <c r="H69" s="17">
        <v>0</v>
      </c>
      <c r="R69" s="16">
        <v>5.8</v>
      </c>
      <c r="S69" s="16">
        <f t="shared" si="1"/>
        <v>80</v>
      </c>
      <c r="T69" s="16">
        <f t="shared" si="2"/>
        <v>23</v>
      </c>
      <c r="U69" s="16">
        <f t="shared" si="3"/>
        <v>72</v>
      </c>
      <c r="V69" s="16">
        <f t="shared" si="4"/>
        <v>126</v>
      </c>
      <c r="W69" s="32">
        <f t="shared" si="6"/>
        <v>0.75789473684210529</v>
      </c>
      <c r="X69" s="32">
        <f t="shared" si="7"/>
        <v>0.61165048543689315</v>
      </c>
      <c r="Y69" s="33">
        <f t="shared" si="8"/>
        <v>0.38834951456310685</v>
      </c>
      <c r="Z69" s="16">
        <f t="shared" si="5"/>
        <v>158.19999999999999</v>
      </c>
    </row>
    <row r="70" spans="1:26" x14ac:dyDescent="0.25">
      <c r="A70" s="17">
        <v>69</v>
      </c>
      <c r="B70" s="17">
        <v>80</v>
      </c>
      <c r="C70" s="17">
        <v>1</v>
      </c>
      <c r="D70" s="17">
        <v>1</v>
      </c>
      <c r="E70" s="18">
        <v>3.2000000476837158</v>
      </c>
      <c r="F70" s="19">
        <v>36.939998626708984</v>
      </c>
      <c r="G70" s="19">
        <v>8.6999997496604919E-2</v>
      </c>
      <c r="H70" s="17">
        <v>0</v>
      </c>
      <c r="R70" s="16">
        <v>5.9</v>
      </c>
      <c r="S70" s="16">
        <f t="shared" si="1"/>
        <v>77</v>
      </c>
      <c r="T70" s="16">
        <f t="shared" si="2"/>
        <v>24</v>
      </c>
      <c r="U70" s="16">
        <f t="shared" si="3"/>
        <v>71</v>
      </c>
      <c r="V70" s="16">
        <f t="shared" si="4"/>
        <v>129</v>
      </c>
      <c r="W70" s="32">
        <f t="shared" si="6"/>
        <v>0.74736842105263157</v>
      </c>
      <c r="X70" s="32">
        <f t="shared" si="7"/>
        <v>0.62621359223300976</v>
      </c>
      <c r="Y70" s="33">
        <f t="shared" si="8"/>
        <v>0.37378640776699024</v>
      </c>
      <c r="Z70" s="16">
        <f t="shared" si="5"/>
        <v>158.6</v>
      </c>
    </row>
    <row r="71" spans="1:26" x14ac:dyDescent="0.25">
      <c r="A71" s="17">
        <v>70</v>
      </c>
      <c r="B71" s="17">
        <v>53</v>
      </c>
      <c r="C71" s="17">
        <v>0</v>
      </c>
      <c r="D71" s="17">
        <v>0</v>
      </c>
      <c r="E71" s="18">
        <v>7.5999999046325684</v>
      </c>
      <c r="F71" s="19">
        <v>24.899999618530273</v>
      </c>
      <c r="G71" s="19">
        <v>0.30500000715255737</v>
      </c>
      <c r="H71" s="17">
        <v>1</v>
      </c>
      <c r="R71" s="16">
        <v>6</v>
      </c>
      <c r="S71" s="16">
        <f t="shared" si="1"/>
        <v>76</v>
      </c>
      <c r="T71" s="16">
        <f t="shared" si="2"/>
        <v>25</v>
      </c>
      <c r="U71" s="16">
        <f t="shared" si="3"/>
        <v>70</v>
      </c>
      <c r="V71" s="16">
        <f t="shared" si="4"/>
        <v>130</v>
      </c>
      <c r="W71" s="32">
        <f t="shared" si="6"/>
        <v>0.73684210526315785</v>
      </c>
      <c r="X71" s="32">
        <f t="shared" si="7"/>
        <v>0.6310679611650486</v>
      </c>
      <c r="Y71" s="33">
        <f t="shared" si="8"/>
        <v>0.3689320388349514</v>
      </c>
      <c r="Z71" s="16">
        <f t="shared" si="5"/>
        <v>161</v>
      </c>
    </row>
    <row r="72" spans="1:26" x14ac:dyDescent="0.25">
      <c r="A72" s="17">
        <v>71</v>
      </c>
      <c r="B72" s="17">
        <v>67</v>
      </c>
      <c r="C72" s="17">
        <v>1</v>
      </c>
      <c r="D72" s="17">
        <v>0</v>
      </c>
      <c r="E72" s="18">
        <v>0.89999997615814209</v>
      </c>
      <c r="F72" s="19">
        <v>22.409999847412109</v>
      </c>
      <c r="G72" s="19">
        <v>3.9999999105930328E-2</v>
      </c>
      <c r="H72" s="17">
        <v>0</v>
      </c>
      <c r="R72" s="16">
        <v>6.1</v>
      </c>
      <c r="S72" s="16">
        <f t="shared" si="1"/>
        <v>73</v>
      </c>
      <c r="T72" s="16">
        <f t="shared" si="2"/>
        <v>26</v>
      </c>
      <c r="U72" s="16">
        <f t="shared" si="3"/>
        <v>69</v>
      </c>
      <c r="V72" s="16">
        <f t="shared" si="4"/>
        <v>133</v>
      </c>
      <c r="W72" s="32">
        <f t="shared" si="6"/>
        <v>0.72631578947368425</v>
      </c>
      <c r="X72" s="32">
        <f t="shared" si="7"/>
        <v>0.64563106796116509</v>
      </c>
      <c r="Y72" s="33">
        <f t="shared" si="8"/>
        <v>0.35436893203883491</v>
      </c>
      <c r="Z72" s="16">
        <f t="shared" si="5"/>
        <v>161.39999999999998</v>
      </c>
    </row>
    <row r="73" spans="1:26" x14ac:dyDescent="0.25">
      <c r="A73" s="17">
        <v>72</v>
      </c>
      <c r="B73" s="17">
        <v>70</v>
      </c>
      <c r="C73" s="17">
        <v>1</v>
      </c>
      <c r="D73" s="17">
        <v>0</v>
      </c>
      <c r="E73" s="18">
        <v>4.4000000953674316</v>
      </c>
      <c r="F73" s="19">
        <v>25.469999313354492</v>
      </c>
      <c r="G73" s="19">
        <v>0.17299999296665192</v>
      </c>
      <c r="H73" s="17">
        <v>0</v>
      </c>
      <c r="R73" s="16">
        <v>6.2</v>
      </c>
      <c r="S73" s="16">
        <f t="shared" si="1"/>
        <v>72</v>
      </c>
      <c r="T73" s="16">
        <f t="shared" si="2"/>
        <v>27</v>
      </c>
      <c r="U73" s="16">
        <f t="shared" si="3"/>
        <v>68</v>
      </c>
      <c r="V73" s="16">
        <f t="shared" si="4"/>
        <v>134</v>
      </c>
      <c r="W73" s="32">
        <f t="shared" si="6"/>
        <v>0.71578947368421053</v>
      </c>
      <c r="X73" s="32">
        <f t="shared" si="7"/>
        <v>0.65048543689320393</v>
      </c>
      <c r="Y73" s="33">
        <f t="shared" si="8"/>
        <v>0.34951456310679607</v>
      </c>
      <c r="Z73" s="16">
        <f t="shared" si="5"/>
        <v>163.80000000000001</v>
      </c>
    </row>
    <row r="74" spans="1:26" x14ac:dyDescent="0.25">
      <c r="A74" s="17">
        <v>73</v>
      </c>
      <c r="B74" s="17">
        <v>81</v>
      </c>
      <c r="C74" s="17">
        <v>1</v>
      </c>
      <c r="D74" s="17">
        <v>1</v>
      </c>
      <c r="E74" s="18">
        <v>87.5</v>
      </c>
      <c r="F74" s="19">
        <v>40.139999389648438</v>
      </c>
      <c r="G74" s="19">
        <v>2.1800000667572021</v>
      </c>
      <c r="H74" s="17">
        <v>1</v>
      </c>
      <c r="R74" s="16">
        <v>6.3</v>
      </c>
      <c r="S74" s="16">
        <f t="shared" si="1"/>
        <v>72</v>
      </c>
      <c r="T74" s="16">
        <f t="shared" si="2"/>
        <v>27</v>
      </c>
      <c r="U74" s="16">
        <f t="shared" si="3"/>
        <v>68</v>
      </c>
      <c r="V74" s="16">
        <f t="shared" si="4"/>
        <v>134</v>
      </c>
      <c r="W74" s="32">
        <f t="shared" si="6"/>
        <v>0.71578947368421053</v>
      </c>
      <c r="X74" s="32">
        <f t="shared" si="7"/>
        <v>0.65048543689320393</v>
      </c>
      <c r="Y74" s="33">
        <f t="shared" si="8"/>
        <v>0.34951456310679607</v>
      </c>
      <c r="Z74" s="16">
        <f t="shared" si="5"/>
        <v>163.80000000000001</v>
      </c>
    </row>
    <row r="75" spans="1:26" x14ac:dyDescent="0.25">
      <c r="A75" s="17">
        <v>74</v>
      </c>
      <c r="B75" s="17">
        <v>71</v>
      </c>
      <c r="C75" s="17">
        <v>1</v>
      </c>
      <c r="D75" s="17">
        <v>0</v>
      </c>
      <c r="E75" s="18">
        <v>0.80000001192092896</v>
      </c>
      <c r="F75" s="19">
        <v>17.719999313354492</v>
      </c>
      <c r="G75" s="19">
        <v>4.5000001788139343E-2</v>
      </c>
      <c r="H75" s="17">
        <v>0</v>
      </c>
      <c r="R75" s="16">
        <v>6.4</v>
      </c>
      <c r="S75" s="16">
        <f t="shared" ref="S75:S138" si="9">COUNTIFS(psa,"&gt;="&amp;R75,biopsy,0)</f>
        <v>71</v>
      </c>
      <c r="T75" s="16">
        <f t="shared" ref="T75:T138" si="10">COUNTIFS(psa,"&lt;"&amp;R75,biopsy,1)</f>
        <v>29</v>
      </c>
      <c r="U75" s="16">
        <f t="shared" ref="U75:U138" si="11">COUNTIFS(psa,"&gt;="&amp;R75,biopsy,1)</f>
        <v>66</v>
      </c>
      <c r="V75" s="16">
        <f t="shared" ref="V75:V138" si="12">COUNTIFS(psa,"&lt;"&amp;R75,biopsy,0)</f>
        <v>135</v>
      </c>
      <c r="W75" s="32">
        <f t="shared" si="6"/>
        <v>0.69473684210526321</v>
      </c>
      <c r="X75" s="32">
        <f t="shared" si="7"/>
        <v>0.65533980582524276</v>
      </c>
      <c r="Y75" s="33">
        <f t="shared" si="8"/>
        <v>0.34466019417475724</v>
      </c>
      <c r="Z75" s="16">
        <f t="shared" ref="Z75:Z138" si="13">factor*T75+S75</f>
        <v>169.6</v>
      </c>
    </row>
    <row r="76" spans="1:26" x14ac:dyDescent="0.25">
      <c r="A76" s="17">
        <v>75</v>
      </c>
      <c r="B76" s="17">
        <v>66</v>
      </c>
      <c r="C76" s="17">
        <v>1</v>
      </c>
      <c r="D76" s="17">
        <v>1</v>
      </c>
      <c r="E76" s="18">
        <v>85.400001525878906</v>
      </c>
      <c r="F76" s="19">
        <v>26.049999237060547</v>
      </c>
      <c r="G76" s="19">
        <v>3.2790000438690186</v>
      </c>
      <c r="H76" s="17">
        <v>1</v>
      </c>
      <c r="R76" s="16">
        <v>6.5</v>
      </c>
      <c r="S76" s="16">
        <f t="shared" si="9"/>
        <v>68</v>
      </c>
      <c r="T76" s="16">
        <f t="shared" si="10"/>
        <v>30</v>
      </c>
      <c r="U76" s="16">
        <f t="shared" si="11"/>
        <v>65</v>
      </c>
      <c r="V76" s="16">
        <f t="shared" si="12"/>
        <v>138</v>
      </c>
      <c r="W76" s="32">
        <f t="shared" ref="W76:W139" si="14">U76/(U76+T76)</f>
        <v>0.68421052631578949</v>
      </c>
      <c r="X76" s="32">
        <f t="shared" ref="X76:X139" si="15">V76/(V76+S76)</f>
        <v>0.66990291262135926</v>
      </c>
      <c r="Y76" s="33">
        <f t="shared" ref="Y76:Y139" si="16">1-X76</f>
        <v>0.33009708737864074</v>
      </c>
      <c r="Z76" s="16">
        <f t="shared" si="13"/>
        <v>170</v>
      </c>
    </row>
    <row r="77" spans="1:26" x14ac:dyDescent="0.25">
      <c r="A77" s="17">
        <v>76</v>
      </c>
      <c r="B77" s="17">
        <v>63</v>
      </c>
      <c r="C77" s="17">
        <v>1</v>
      </c>
      <c r="D77" s="17">
        <v>1</v>
      </c>
      <c r="E77" s="18">
        <v>68.099998474121094</v>
      </c>
      <c r="F77" s="19">
        <v>31.030000686645508</v>
      </c>
      <c r="G77" s="19">
        <v>2.1949999332427979</v>
      </c>
      <c r="H77" s="17">
        <v>1</v>
      </c>
      <c r="R77" s="16">
        <v>6.6</v>
      </c>
      <c r="S77" s="16">
        <f t="shared" si="9"/>
        <v>63</v>
      </c>
      <c r="T77" s="16">
        <f t="shared" si="10"/>
        <v>35</v>
      </c>
      <c r="U77" s="16">
        <f t="shared" si="11"/>
        <v>60</v>
      </c>
      <c r="V77" s="16">
        <f t="shared" si="12"/>
        <v>143</v>
      </c>
      <c r="W77" s="32">
        <f t="shared" si="14"/>
        <v>0.63157894736842102</v>
      </c>
      <c r="X77" s="32">
        <f t="shared" si="15"/>
        <v>0.69417475728155342</v>
      </c>
      <c r="Y77" s="33">
        <f t="shared" si="16"/>
        <v>0.30582524271844658</v>
      </c>
      <c r="Z77" s="16">
        <f t="shared" si="13"/>
        <v>182</v>
      </c>
    </row>
    <row r="78" spans="1:26" x14ac:dyDescent="0.25">
      <c r="A78" s="17">
        <v>77</v>
      </c>
      <c r="B78" s="17">
        <v>76</v>
      </c>
      <c r="C78" s="17">
        <v>0</v>
      </c>
      <c r="D78" s="17">
        <v>1</v>
      </c>
      <c r="E78" s="18">
        <v>6.8000001907348633</v>
      </c>
      <c r="F78" s="19">
        <v>60.930000305175781</v>
      </c>
      <c r="G78" s="19">
        <v>0.1120000034570694</v>
      </c>
      <c r="H78" s="17">
        <v>0</v>
      </c>
      <c r="R78" s="16">
        <v>6.7</v>
      </c>
      <c r="S78" s="16">
        <f t="shared" si="9"/>
        <v>62</v>
      </c>
      <c r="T78" s="16">
        <f t="shared" si="10"/>
        <v>36</v>
      </c>
      <c r="U78" s="16">
        <f t="shared" si="11"/>
        <v>59</v>
      </c>
      <c r="V78" s="16">
        <f t="shared" si="12"/>
        <v>144</v>
      </c>
      <c r="W78" s="32">
        <f t="shared" si="14"/>
        <v>0.62105263157894741</v>
      </c>
      <c r="X78" s="32">
        <f t="shared" si="15"/>
        <v>0.69902912621359226</v>
      </c>
      <c r="Y78" s="33">
        <f t="shared" si="16"/>
        <v>0.30097087378640774</v>
      </c>
      <c r="Z78" s="16">
        <f t="shared" si="13"/>
        <v>184.39999999999998</v>
      </c>
    </row>
    <row r="79" spans="1:26" x14ac:dyDescent="0.25">
      <c r="A79" s="17">
        <v>78</v>
      </c>
      <c r="B79" s="17">
        <v>64</v>
      </c>
      <c r="C79" s="17">
        <v>1</v>
      </c>
      <c r="D79" s="17">
        <v>1</v>
      </c>
      <c r="E79" s="18">
        <v>0.69999998807907104</v>
      </c>
      <c r="F79" s="19">
        <v>26.409999847412109</v>
      </c>
      <c r="G79" s="19">
        <v>2.7000000700354576E-2</v>
      </c>
      <c r="H79" s="17">
        <v>1</v>
      </c>
      <c r="R79" s="16">
        <v>6.8</v>
      </c>
      <c r="S79" s="16">
        <f t="shared" si="9"/>
        <v>62</v>
      </c>
      <c r="T79" s="16">
        <f t="shared" si="10"/>
        <v>36</v>
      </c>
      <c r="U79" s="16">
        <f t="shared" si="11"/>
        <v>59</v>
      </c>
      <c r="V79" s="16">
        <f t="shared" si="12"/>
        <v>144</v>
      </c>
      <c r="W79" s="32">
        <f t="shared" si="14"/>
        <v>0.62105263157894741</v>
      </c>
      <c r="X79" s="32">
        <f t="shared" si="15"/>
        <v>0.69902912621359226</v>
      </c>
      <c r="Y79" s="33">
        <f t="shared" si="16"/>
        <v>0.30097087378640774</v>
      </c>
      <c r="Z79" s="16">
        <f t="shared" si="13"/>
        <v>184.39999999999998</v>
      </c>
    </row>
    <row r="80" spans="1:26" x14ac:dyDescent="0.25">
      <c r="A80" s="17">
        <v>79</v>
      </c>
      <c r="B80" s="17">
        <v>78</v>
      </c>
      <c r="C80" s="17">
        <v>0</v>
      </c>
      <c r="D80" s="17">
        <v>0</v>
      </c>
      <c r="E80" s="18">
        <v>43.299999237060547</v>
      </c>
      <c r="F80" s="19">
        <v>39.430000305175781</v>
      </c>
      <c r="G80" s="19">
        <v>1.0980000495910645</v>
      </c>
      <c r="H80" s="17">
        <v>0</v>
      </c>
      <c r="R80" s="16">
        <v>6.9</v>
      </c>
      <c r="S80" s="16">
        <f t="shared" si="9"/>
        <v>60</v>
      </c>
      <c r="T80" s="16">
        <f t="shared" si="10"/>
        <v>40</v>
      </c>
      <c r="U80" s="16">
        <f t="shared" si="11"/>
        <v>55</v>
      </c>
      <c r="V80" s="16">
        <f t="shared" si="12"/>
        <v>146</v>
      </c>
      <c r="W80" s="32">
        <f t="shared" si="14"/>
        <v>0.57894736842105265</v>
      </c>
      <c r="X80" s="32">
        <f t="shared" si="15"/>
        <v>0.70873786407766992</v>
      </c>
      <c r="Y80" s="33">
        <f t="shared" si="16"/>
        <v>0.29126213592233008</v>
      </c>
      <c r="Z80" s="16">
        <f t="shared" si="13"/>
        <v>196</v>
      </c>
    </row>
    <row r="81" spans="1:26" x14ac:dyDescent="0.25">
      <c r="A81" s="17">
        <v>80</v>
      </c>
      <c r="B81" s="17">
        <v>73</v>
      </c>
      <c r="C81" s="17">
        <v>1</v>
      </c>
      <c r="D81" s="17">
        <v>0</v>
      </c>
      <c r="E81" s="18">
        <v>16.899999618530273</v>
      </c>
      <c r="F81" s="19">
        <v>60.779998779296875</v>
      </c>
      <c r="G81" s="19">
        <v>0.27799999713897705</v>
      </c>
      <c r="H81" s="17">
        <v>0</v>
      </c>
      <c r="R81" s="16">
        <v>7</v>
      </c>
      <c r="S81" s="16">
        <f t="shared" si="9"/>
        <v>58</v>
      </c>
      <c r="T81" s="16">
        <f t="shared" si="10"/>
        <v>41</v>
      </c>
      <c r="U81" s="16">
        <f t="shared" si="11"/>
        <v>54</v>
      </c>
      <c r="V81" s="16">
        <f t="shared" si="12"/>
        <v>148</v>
      </c>
      <c r="W81" s="32">
        <f t="shared" si="14"/>
        <v>0.56842105263157894</v>
      </c>
      <c r="X81" s="32">
        <f t="shared" si="15"/>
        <v>0.71844660194174759</v>
      </c>
      <c r="Y81" s="33">
        <f t="shared" si="16"/>
        <v>0.28155339805825241</v>
      </c>
      <c r="Z81" s="16">
        <f t="shared" si="13"/>
        <v>197.4</v>
      </c>
    </row>
    <row r="82" spans="1:26" x14ac:dyDescent="0.25">
      <c r="A82" s="17">
        <v>81</v>
      </c>
      <c r="B82" s="17">
        <v>70</v>
      </c>
      <c r="C82" s="17">
        <v>0</v>
      </c>
      <c r="D82" s="17">
        <v>0</v>
      </c>
      <c r="E82" s="18">
        <v>7</v>
      </c>
      <c r="F82" s="19">
        <v>37.729999542236328</v>
      </c>
      <c r="G82" s="19">
        <v>0.18600000441074371</v>
      </c>
      <c r="H82" s="17">
        <v>0</v>
      </c>
      <c r="R82" s="16">
        <v>7.1</v>
      </c>
      <c r="S82" s="16">
        <f t="shared" si="9"/>
        <v>55</v>
      </c>
      <c r="T82" s="16">
        <f t="shared" si="10"/>
        <v>44</v>
      </c>
      <c r="U82" s="16">
        <f t="shared" si="11"/>
        <v>51</v>
      </c>
      <c r="V82" s="16">
        <f t="shared" si="12"/>
        <v>151</v>
      </c>
      <c r="W82" s="32">
        <f t="shared" si="14"/>
        <v>0.5368421052631579</v>
      </c>
      <c r="X82" s="32">
        <f t="shared" si="15"/>
        <v>0.73300970873786409</v>
      </c>
      <c r="Y82" s="33">
        <f t="shared" si="16"/>
        <v>0.26699029126213591</v>
      </c>
      <c r="Z82" s="16">
        <f t="shared" si="13"/>
        <v>204.6</v>
      </c>
    </row>
    <row r="83" spans="1:26" x14ac:dyDescent="0.25">
      <c r="A83" s="17">
        <v>82</v>
      </c>
      <c r="B83" s="17">
        <v>64</v>
      </c>
      <c r="C83" s="17">
        <v>1</v>
      </c>
      <c r="D83" s="17">
        <v>1</v>
      </c>
      <c r="E83" s="18">
        <v>41.799999237060547</v>
      </c>
      <c r="F83" s="19">
        <v>23.190000534057617</v>
      </c>
      <c r="G83" s="19">
        <v>1.8029999732971191</v>
      </c>
      <c r="H83" s="17">
        <v>1</v>
      </c>
      <c r="R83" s="16">
        <v>7.2</v>
      </c>
      <c r="S83" s="16">
        <f t="shared" si="9"/>
        <v>54</v>
      </c>
      <c r="T83" s="16">
        <f t="shared" si="10"/>
        <v>44</v>
      </c>
      <c r="U83" s="16">
        <f t="shared" si="11"/>
        <v>51</v>
      </c>
      <c r="V83" s="16">
        <f t="shared" si="12"/>
        <v>152</v>
      </c>
      <c r="W83" s="32">
        <f t="shared" si="14"/>
        <v>0.5368421052631579</v>
      </c>
      <c r="X83" s="32">
        <f t="shared" si="15"/>
        <v>0.73786407766990292</v>
      </c>
      <c r="Y83" s="33">
        <f t="shared" si="16"/>
        <v>0.26213592233009708</v>
      </c>
      <c r="Z83" s="16">
        <f t="shared" si="13"/>
        <v>203.6</v>
      </c>
    </row>
    <row r="84" spans="1:26" x14ac:dyDescent="0.25">
      <c r="A84" s="17">
        <v>83</v>
      </c>
      <c r="B84" s="17">
        <v>58</v>
      </c>
      <c r="C84" s="17">
        <v>0</v>
      </c>
      <c r="D84" s="17">
        <v>0</v>
      </c>
      <c r="E84" s="18">
        <v>6</v>
      </c>
      <c r="F84" s="19">
        <v>23.340000152587891</v>
      </c>
      <c r="G84" s="19">
        <v>0.25699999928474426</v>
      </c>
      <c r="H84" s="17">
        <v>0</v>
      </c>
      <c r="R84" s="16">
        <v>7.3</v>
      </c>
      <c r="S84" s="16">
        <f t="shared" si="9"/>
        <v>54</v>
      </c>
      <c r="T84" s="16">
        <f t="shared" si="10"/>
        <v>44</v>
      </c>
      <c r="U84" s="16">
        <f t="shared" si="11"/>
        <v>51</v>
      </c>
      <c r="V84" s="16">
        <f t="shared" si="12"/>
        <v>152</v>
      </c>
      <c r="W84" s="32">
        <f t="shared" si="14"/>
        <v>0.5368421052631579</v>
      </c>
      <c r="X84" s="32">
        <f t="shared" si="15"/>
        <v>0.73786407766990292</v>
      </c>
      <c r="Y84" s="33">
        <f t="shared" si="16"/>
        <v>0.26213592233009708</v>
      </c>
      <c r="Z84" s="16">
        <f t="shared" si="13"/>
        <v>203.6</v>
      </c>
    </row>
    <row r="85" spans="1:26" x14ac:dyDescent="0.25">
      <c r="A85" s="17">
        <v>84</v>
      </c>
      <c r="B85" s="17">
        <v>71</v>
      </c>
      <c r="C85" s="17">
        <v>0</v>
      </c>
      <c r="D85" s="17">
        <v>0</v>
      </c>
      <c r="E85" s="18">
        <v>1.5</v>
      </c>
      <c r="F85" s="19">
        <v>33.25</v>
      </c>
      <c r="G85" s="19">
        <v>4.5000001788139343E-2</v>
      </c>
      <c r="H85" s="17">
        <v>0</v>
      </c>
      <c r="R85" s="16">
        <v>7.4</v>
      </c>
      <c r="S85" s="16">
        <f t="shared" si="9"/>
        <v>53</v>
      </c>
      <c r="T85" s="16">
        <f t="shared" si="10"/>
        <v>48</v>
      </c>
      <c r="U85" s="16">
        <f t="shared" si="11"/>
        <v>47</v>
      </c>
      <c r="V85" s="16">
        <f t="shared" si="12"/>
        <v>153</v>
      </c>
      <c r="W85" s="32">
        <f t="shared" si="14"/>
        <v>0.49473684210526314</v>
      </c>
      <c r="X85" s="32">
        <f t="shared" si="15"/>
        <v>0.74271844660194175</v>
      </c>
      <c r="Y85" s="33">
        <f t="shared" si="16"/>
        <v>0.25728155339805825</v>
      </c>
      <c r="Z85" s="16">
        <f t="shared" si="13"/>
        <v>216.2</v>
      </c>
    </row>
    <row r="86" spans="1:26" x14ac:dyDescent="0.25">
      <c r="A86" s="17">
        <v>85</v>
      </c>
      <c r="B86" s="17">
        <v>67</v>
      </c>
      <c r="C86" s="17">
        <v>1</v>
      </c>
      <c r="D86" s="17">
        <v>1</v>
      </c>
      <c r="E86" s="18">
        <v>13.600000381469727</v>
      </c>
      <c r="F86" s="19">
        <v>49.259998321533203</v>
      </c>
      <c r="G86" s="19">
        <v>0.27599999308586121</v>
      </c>
      <c r="H86" s="17">
        <v>0</v>
      </c>
      <c r="R86" s="16">
        <v>7.5</v>
      </c>
      <c r="S86" s="16">
        <f t="shared" si="9"/>
        <v>51</v>
      </c>
      <c r="T86" s="16">
        <f t="shared" si="10"/>
        <v>48</v>
      </c>
      <c r="U86" s="16">
        <f t="shared" si="11"/>
        <v>47</v>
      </c>
      <c r="V86" s="16">
        <f t="shared" si="12"/>
        <v>155</v>
      </c>
      <c r="W86" s="32">
        <f t="shared" si="14"/>
        <v>0.49473684210526314</v>
      </c>
      <c r="X86" s="32">
        <f t="shared" si="15"/>
        <v>0.75242718446601942</v>
      </c>
      <c r="Y86" s="33">
        <f t="shared" si="16"/>
        <v>0.24757281553398058</v>
      </c>
      <c r="Z86" s="16">
        <f t="shared" si="13"/>
        <v>214.2</v>
      </c>
    </row>
    <row r="87" spans="1:26" x14ac:dyDescent="0.25">
      <c r="A87" s="17">
        <v>86</v>
      </c>
      <c r="B87" s="17">
        <v>68</v>
      </c>
      <c r="C87" s="17">
        <v>1</v>
      </c>
      <c r="D87" s="17">
        <v>1</v>
      </c>
      <c r="E87" s="18">
        <v>22.700000762939453</v>
      </c>
      <c r="F87" s="19">
        <v>23.139999389648438</v>
      </c>
      <c r="G87" s="19">
        <v>0.98100000619888306</v>
      </c>
      <c r="H87" s="17">
        <v>1</v>
      </c>
      <c r="R87" s="16">
        <v>7.6</v>
      </c>
      <c r="S87" s="16">
        <f t="shared" si="9"/>
        <v>48</v>
      </c>
      <c r="T87" s="16">
        <f t="shared" si="10"/>
        <v>54</v>
      </c>
      <c r="U87" s="16">
        <f t="shared" si="11"/>
        <v>41</v>
      </c>
      <c r="V87" s="16">
        <f t="shared" si="12"/>
        <v>158</v>
      </c>
      <c r="W87" s="32">
        <f t="shared" si="14"/>
        <v>0.43157894736842106</v>
      </c>
      <c r="X87" s="32">
        <f t="shared" si="15"/>
        <v>0.76699029126213591</v>
      </c>
      <c r="Y87" s="33">
        <f t="shared" si="16"/>
        <v>0.23300970873786409</v>
      </c>
      <c r="Z87" s="16">
        <f t="shared" si="13"/>
        <v>231.6</v>
      </c>
    </row>
    <row r="88" spans="1:26" x14ac:dyDescent="0.25">
      <c r="A88" s="17">
        <v>87</v>
      </c>
      <c r="B88" s="17">
        <v>74</v>
      </c>
      <c r="C88" s="17">
        <v>0</v>
      </c>
      <c r="D88" s="17">
        <v>0</v>
      </c>
      <c r="E88" s="18">
        <v>0.60000002384185791</v>
      </c>
      <c r="F88" s="19">
        <v>17.309999465942383</v>
      </c>
      <c r="G88" s="19">
        <v>3.5000000149011612E-2</v>
      </c>
      <c r="H88" s="17">
        <v>0</v>
      </c>
      <c r="R88" s="16">
        <v>7.7</v>
      </c>
      <c r="S88" s="16">
        <f t="shared" si="9"/>
        <v>44</v>
      </c>
      <c r="T88" s="16">
        <f t="shared" si="10"/>
        <v>56</v>
      </c>
      <c r="U88" s="16">
        <f t="shared" si="11"/>
        <v>39</v>
      </c>
      <c r="V88" s="16">
        <f t="shared" si="12"/>
        <v>162</v>
      </c>
      <c r="W88" s="32">
        <f t="shared" si="14"/>
        <v>0.41052631578947368</v>
      </c>
      <c r="X88" s="32">
        <f t="shared" si="15"/>
        <v>0.78640776699029125</v>
      </c>
      <c r="Y88" s="33">
        <f t="shared" si="16"/>
        <v>0.21359223300970875</v>
      </c>
      <c r="Z88" s="16">
        <f t="shared" si="13"/>
        <v>234.4</v>
      </c>
    </row>
    <row r="89" spans="1:26" x14ac:dyDescent="0.25">
      <c r="A89" s="17">
        <v>88</v>
      </c>
      <c r="B89" s="17">
        <v>61</v>
      </c>
      <c r="C89" s="17">
        <v>1</v>
      </c>
      <c r="D89" s="17">
        <v>1</v>
      </c>
      <c r="E89" s="18">
        <v>5.5999999046325684</v>
      </c>
      <c r="F89" s="19">
        <v>52.799999237060547</v>
      </c>
      <c r="G89" s="19">
        <v>0.10599999874830246</v>
      </c>
      <c r="H89" s="17">
        <v>1</v>
      </c>
      <c r="R89" s="16">
        <v>7.8</v>
      </c>
      <c r="S89" s="16">
        <f t="shared" si="9"/>
        <v>44</v>
      </c>
      <c r="T89" s="16">
        <f t="shared" si="10"/>
        <v>56</v>
      </c>
      <c r="U89" s="16">
        <f t="shared" si="11"/>
        <v>39</v>
      </c>
      <c r="V89" s="16">
        <f t="shared" si="12"/>
        <v>162</v>
      </c>
      <c r="W89" s="32">
        <f t="shared" si="14"/>
        <v>0.41052631578947368</v>
      </c>
      <c r="X89" s="32">
        <f t="shared" si="15"/>
        <v>0.78640776699029125</v>
      </c>
      <c r="Y89" s="33">
        <f t="shared" si="16"/>
        <v>0.21359223300970875</v>
      </c>
      <c r="Z89" s="16">
        <f t="shared" si="13"/>
        <v>234.4</v>
      </c>
    </row>
    <row r="90" spans="1:26" x14ac:dyDescent="0.25">
      <c r="A90" s="17">
        <v>89</v>
      </c>
      <c r="B90" s="17">
        <v>71</v>
      </c>
      <c r="C90" s="17">
        <v>1</v>
      </c>
      <c r="D90" s="17">
        <v>1</v>
      </c>
      <c r="E90" s="18">
        <v>6.4000000953674316</v>
      </c>
      <c r="F90" s="19">
        <v>42.919998168945313</v>
      </c>
      <c r="G90" s="19">
        <v>0.14900000393390656</v>
      </c>
      <c r="H90" s="17">
        <v>0</v>
      </c>
      <c r="R90" s="16">
        <v>7.9</v>
      </c>
      <c r="S90" s="16">
        <f t="shared" si="9"/>
        <v>44</v>
      </c>
      <c r="T90" s="16">
        <f t="shared" si="10"/>
        <v>56</v>
      </c>
      <c r="U90" s="16">
        <f t="shared" si="11"/>
        <v>39</v>
      </c>
      <c r="V90" s="16">
        <f t="shared" si="12"/>
        <v>162</v>
      </c>
      <c r="W90" s="32">
        <f t="shared" si="14"/>
        <v>0.41052631578947368</v>
      </c>
      <c r="X90" s="32">
        <f t="shared" si="15"/>
        <v>0.78640776699029125</v>
      </c>
      <c r="Y90" s="33">
        <f t="shared" si="16"/>
        <v>0.21359223300970875</v>
      </c>
      <c r="Z90" s="16">
        <f t="shared" si="13"/>
        <v>234.4</v>
      </c>
    </row>
    <row r="91" spans="1:26" x14ac:dyDescent="0.25">
      <c r="A91" s="17">
        <v>90</v>
      </c>
      <c r="B91" s="17">
        <v>60</v>
      </c>
      <c r="C91" s="17">
        <v>0</v>
      </c>
      <c r="D91" s="17">
        <v>0</v>
      </c>
      <c r="E91" s="18">
        <v>4.6999998092651367</v>
      </c>
      <c r="F91" s="19">
        <v>16.030000686645508</v>
      </c>
      <c r="G91" s="19">
        <v>0.29300001263618469</v>
      </c>
      <c r="H91" s="17">
        <v>0</v>
      </c>
      <c r="R91" s="16">
        <v>8</v>
      </c>
      <c r="S91" s="16">
        <f t="shared" si="9"/>
        <v>41</v>
      </c>
      <c r="T91" s="16">
        <f t="shared" si="10"/>
        <v>57</v>
      </c>
      <c r="U91" s="16">
        <f t="shared" si="11"/>
        <v>38</v>
      </c>
      <c r="V91" s="16">
        <f t="shared" si="12"/>
        <v>165</v>
      </c>
      <c r="W91" s="32">
        <f t="shared" si="14"/>
        <v>0.4</v>
      </c>
      <c r="X91" s="32">
        <f t="shared" si="15"/>
        <v>0.80097087378640774</v>
      </c>
      <c r="Y91" s="33">
        <f t="shared" si="16"/>
        <v>0.19902912621359226</v>
      </c>
      <c r="Z91" s="16">
        <f t="shared" si="13"/>
        <v>234.79999999999998</v>
      </c>
    </row>
    <row r="92" spans="1:26" x14ac:dyDescent="0.25">
      <c r="A92" s="17">
        <v>91</v>
      </c>
      <c r="B92" s="17">
        <v>62</v>
      </c>
      <c r="C92" s="17">
        <v>1</v>
      </c>
      <c r="D92" s="17">
        <v>1</v>
      </c>
      <c r="E92" s="18">
        <v>6.1999998092651367</v>
      </c>
      <c r="F92" s="19">
        <v>36.310001373291016</v>
      </c>
      <c r="G92" s="19">
        <v>0.17100000381469727</v>
      </c>
      <c r="H92" s="17">
        <v>1</v>
      </c>
      <c r="R92" s="16">
        <v>8.1</v>
      </c>
      <c r="S92" s="16">
        <f t="shared" si="9"/>
        <v>36</v>
      </c>
      <c r="T92" s="16">
        <f t="shared" si="10"/>
        <v>59</v>
      </c>
      <c r="U92" s="16">
        <f t="shared" si="11"/>
        <v>36</v>
      </c>
      <c r="V92" s="16">
        <f t="shared" si="12"/>
        <v>170</v>
      </c>
      <c r="W92" s="32">
        <f t="shared" si="14"/>
        <v>0.37894736842105264</v>
      </c>
      <c r="X92" s="32">
        <f t="shared" si="15"/>
        <v>0.82524271844660191</v>
      </c>
      <c r="Y92" s="33">
        <f t="shared" si="16"/>
        <v>0.17475728155339809</v>
      </c>
      <c r="Z92" s="16">
        <f t="shared" si="13"/>
        <v>236.6</v>
      </c>
    </row>
    <row r="93" spans="1:26" x14ac:dyDescent="0.25">
      <c r="A93" s="17">
        <v>92</v>
      </c>
      <c r="B93" s="17">
        <v>55</v>
      </c>
      <c r="C93" s="17">
        <v>1</v>
      </c>
      <c r="D93" s="17">
        <v>1</v>
      </c>
      <c r="E93" s="18">
        <v>2.0999999046325684</v>
      </c>
      <c r="F93" s="19">
        <v>60.779998779296875</v>
      </c>
      <c r="G93" s="19">
        <v>3.5000000149011612E-2</v>
      </c>
      <c r="H93" s="17">
        <v>0</v>
      </c>
      <c r="R93" s="16">
        <v>8.1999999999999993</v>
      </c>
      <c r="S93" s="16">
        <f t="shared" si="9"/>
        <v>35</v>
      </c>
      <c r="T93" s="16">
        <f t="shared" si="10"/>
        <v>60</v>
      </c>
      <c r="U93" s="16">
        <f t="shared" si="11"/>
        <v>35</v>
      </c>
      <c r="V93" s="16">
        <f t="shared" si="12"/>
        <v>171</v>
      </c>
      <c r="W93" s="32">
        <f t="shared" si="14"/>
        <v>0.36842105263157893</v>
      </c>
      <c r="X93" s="32">
        <f t="shared" si="15"/>
        <v>0.83009708737864074</v>
      </c>
      <c r="Y93" s="33">
        <f t="shared" si="16"/>
        <v>0.16990291262135926</v>
      </c>
      <c r="Z93" s="16">
        <f t="shared" si="13"/>
        <v>239</v>
      </c>
    </row>
    <row r="94" spans="1:26" x14ac:dyDescent="0.25">
      <c r="A94" s="17">
        <v>93</v>
      </c>
      <c r="B94" s="17">
        <v>71</v>
      </c>
      <c r="C94" s="17">
        <v>1</v>
      </c>
      <c r="D94" s="17">
        <v>0</v>
      </c>
      <c r="E94" s="18">
        <v>9.8999996185302734</v>
      </c>
      <c r="F94" s="19">
        <v>38.389999389648438</v>
      </c>
      <c r="G94" s="19">
        <v>0.25799998641014099</v>
      </c>
      <c r="H94" s="17">
        <v>0</v>
      </c>
      <c r="R94" s="16">
        <v>8.3000000000000007</v>
      </c>
      <c r="S94" s="16">
        <f t="shared" si="9"/>
        <v>35</v>
      </c>
      <c r="T94" s="16">
        <f t="shared" si="10"/>
        <v>60</v>
      </c>
      <c r="U94" s="16">
        <f t="shared" si="11"/>
        <v>35</v>
      </c>
      <c r="V94" s="16">
        <f t="shared" si="12"/>
        <v>171</v>
      </c>
      <c r="W94" s="32">
        <f t="shared" si="14"/>
        <v>0.36842105263157893</v>
      </c>
      <c r="X94" s="32">
        <f t="shared" si="15"/>
        <v>0.83009708737864074</v>
      </c>
      <c r="Y94" s="33">
        <f t="shared" si="16"/>
        <v>0.16990291262135926</v>
      </c>
      <c r="Z94" s="16">
        <f t="shared" si="13"/>
        <v>239</v>
      </c>
    </row>
    <row r="95" spans="1:26" x14ac:dyDescent="0.25">
      <c r="A95" s="17">
        <v>94</v>
      </c>
      <c r="B95" s="17">
        <v>71</v>
      </c>
      <c r="C95" s="17">
        <v>0</v>
      </c>
      <c r="D95" s="17">
        <v>0</v>
      </c>
      <c r="E95" s="18">
        <v>12.5</v>
      </c>
      <c r="F95" s="19">
        <v>98.089996337890625</v>
      </c>
      <c r="G95" s="19">
        <v>0.12700000405311584</v>
      </c>
      <c r="H95" s="17">
        <v>0</v>
      </c>
      <c r="R95" s="16">
        <v>8.4</v>
      </c>
      <c r="S95" s="16">
        <f t="shared" si="9"/>
        <v>35</v>
      </c>
      <c r="T95" s="16">
        <f t="shared" si="10"/>
        <v>60</v>
      </c>
      <c r="U95" s="16">
        <f t="shared" si="11"/>
        <v>35</v>
      </c>
      <c r="V95" s="16">
        <f t="shared" si="12"/>
        <v>171</v>
      </c>
      <c r="W95" s="32">
        <f t="shared" si="14"/>
        <v>0.36842105263157893</v>
      </c>
      <c r="X95" s="32">
        <f t="shared" si="15"/>
        <v>0.83009708737864074</v>
      </c>
      <c r="Y95" s="33">
        <f t="shared" si="16"/>
        <v>0.16990291262135926</v>
      </c>
      <c r="Z95" s="16">
        <f t="shared" si="13"/>
        <v>239</v>
      </c>
    </row>
    <row r="96" spans="1:26" x14ac:dyDescent="0.25">
      <c r="A96" s="17">
        <v>95</v>
      </c>
      <c r="B96" s="17">
        <v>49</v>
      </c>
      <c r="C96" s="17">
        <v>1</v>
      </c>
      <c r="D96" s="17">
        <v>0</v>
      </c>
      <c r="E96" s="18">
        <v>1.2999999523162842</v>
      </c>
      <c r="F96" s="19">
        <v>26.409999847412109</v>
      </c>
      <c r="G96" s="19">
        <v>4.8999998718500137E-2</v>
      </c>
      <c r="H96" s="17">
        <v>0</v>
      </c>
      <c r="R96" s="16">
        <v>8.5</v>
      </c>
      <c r="S96" s="16">
        <f t="shared" si="9"/>
        <v>35</v>
      </c>
      <c r="T96" s="16">
        <f t="shared" si="10"/>
        <v>60</v>
      </c>
      <c r="U96" s="16">
        <f t="shared" si="11"/>
        <v>35</v>
      </c>
      <c r="V96" s="16">
        <f t="shared" si="12"/>
        <v>171</v>
      </c>
      <c r="W96" s="32">
        <f t="shared" si="14"/>
        <v>0.36842105263157893</v>
      </c>
      <c r="X96" s="32">
        <f t="shared" si="15"/>
        <v>0.83009708737864074</v>
      </c>
      <c r="Y96" s="33">
        <f t="shared" si="16"/>
        <v>0.16990291262135926</v>
      </c>
      <c r="Z96" s="16">
        <f t="shared" si="13"/>
        <v>239</v>
      </c>
    </row>
    <row r="97" spans="1:26" x14ac:dyDescent="0.25">
      <c r="A97" s="17">
        <v>96</v>
      </c>
      <c r="B97" s="17">
        <v>82</v>
      </c>
      <c r="C97" s="17">
        <v>1</v>
      </c>
      <c r="D97" s="17">
        <v>1</v>
      </c>
      <c r="E97" s="18">
        <v>8</v>
      </c>
      <c r="F97" s="19">
        <v>32.240001678466797</v>
      </c>
      <c r="G97" s="19">
        <v>0.24799999594688416</v>
      </c>
      <c r="H97" s="17">
        <v>0</v>
      </c>
      <c r="R97" s="16">
        <v>8.6</v>
      </c>
      <c r="S97" s="16">
        <f t="shared" si="9"/>
        <v>33</v>
      </c>
      <c r="T97" s="16">
        <f t="shared" si="10"/>
        <v>60</v>
      </c>
      <c r="U97" s="16">
        <f t="shared" si="11"/>
        <v>35</v>
      </c>
      <c r="V97" s="16">
        <f t="shared" si="12"/>
        <v>173</v>
      </c>
      <c r="W97" s="32">
        <f t="shared" si="14"/>
        <v>0.36842105263157893</v>
      </c>
      <c r="X97" s="32">
        <f t="shared" si="15"/>
        <v>0.83980582524271841</v>
      </c>
      <c r="Y97" s="33">
        <f t="shared" si="16"/>
        <v>0.16019417475728159</v>
      </c>
      <c r="Z97" s="16">
        <f t="shared" si="13"/>
        <v>237</v>
      </c>
    </row>
    <row r="98" spans="1:26" x14ac:dyDescent="0.25">
      <c r="A98" s="17">
        <v>97</v>
      </c>
      <c r="B98" s="17">
        <v>70</v>
      </c>
      <c r="C98" s="17">
        <v>0</v>
      </c>
      <c r="D98" s="17">
        <v>1</v>
      </c>
      <c r="E98" s="18">
        <v>6.5</v>
      </c>
      <c r="F98" s="19">
        <v>32.259998321533203</v>
      </c>
      <c r="G98" s="19">
        <v>0.20200000703334808</v>
      </c>
      <c r="H98" s="17">
        <v>1</v>
      </c>
      <c r="R98" s="16">
        <v>8.6999999999999993</v>
      </c>
      <c r="S98" s="16">
        <f t="shared" si="9"/>
        <v>32</v>
      </c>
      <c r="T98" s="16">
        <f t="shared" si="10"/>
        <v>61</v>
      </c>
      <c r="U98" s="16">
        <f t="shared" si="11"/>
        <v>34</v>
      </c>
      <c r="V98" s="16">
        <f t="shared" si="12"/>
        <v>174</v>
      </c>
      <c r="W98" s="32">
        <f t="shared" si="14"/>
        <v>0.35789473684210527</v>
      </c>
      <c r="X98" s="32">
        <f t="shared" si="15"/>
        <v>0.84466019417475724</v>
      </c>
      <c r="Y98" s="33">
        <f t="shared" si="16"/>
        <v>0.15533980582524276</v>
      </c>
      <c r="Z98" s="16">
        <f t="shared" si="13"/>
        <v>239.4</v>
      </c>
    </row>
    <row r="99" spans="1:26" x14ac:dyDescent="0.25">
      <c r="A99" s="17">
        <v>98</v>
      </c>
      <c r="B99" s="17">
        <v>55</v>
      </c>
      <c r="C99" s="17">
        <v>1</v>
      </c>
      <c r="D99" s="17">
        <v>1</v>
      </c>
      <c r="E99" s="18">
        <v>5.4000000953674316</v>
      </c>
      <c r="F99" s="19">
        <v>30.639999389648438</v>
      </c>
      <c r="G99" s="19">
        <v>0.17599999904632568</v>
      </c>
      <c r="H99" s="17">
        <v>0</v>
      </c>
      <c r="R99" s="16">
        <v>8.8000000000000007</v>
      </c>
      <c r="S99" s="16">
        <f t="shared" si="9"/>
        <v>32</v>
      </c>
      <c r="T99" s="16">
        <f t="shared" si="10"/>
        <v>61</v>
      </c>
      <c r="U99" s="16">
        <f t="shared" si="11"/>
        <v>34</v>
      </c>
      <c r="V99" s="16">
        <f t="shared" si="12"/>
        <v>174</v>
      </c>
      <c r="W99" s="32">
        <f t="shared" si="14"/>
        <v>0.35789473684210527</v>
      </c>
      <c r="X99" s="32">
        <f t="shared" si="15"/>
        <v>0.84466019417475724</v>
      </c>
      <c r="Y99" s="33">
        <f t="shared" si="16"/>
        <v>0.15533980582524276</v>
      </c>
      <c r="Z99" s="16">
        <f t="shared" si="13"/>
        <v>239.4</v>
      </c>
    </row>
    <row r="100" spans="1:26" x14ac:dyDescent="0.25">
      <c r="A100" s="17">
        <v>99</v>
      </c>
      <c r="B100" s="17">
        <v>71</v>
      </c>
      <c r="C100" s="17">
        <v>1</v>
      </c>
      <c r="D100" s="17">
        <v>0</v>
      </c>
      <c r="E100" s="18">
        <v>7.3000001907348633</v>
      </c>
      <c r="F100" s="19">
        <v>22.170000076293945</v>
      </c>
      <c r="G100" s="19">
        <v>0.32899999618530273</v>
      </c>
      <c r="H100" s="17">
        <v>1</v>
      </c>
      <c r="R100" s="16">
        <v>8.9</v>
      </c>
      <c r="S100" s="16">
        <f t="shared" si="9"/>
        <v>31</v>
      </c>
      <c r="T100" s="16">
        <f t="shared" si="10"/>
        <v>63</v>
      </c>
      <c r="U100" s="16">
        <f t="shared" si="11"/>
        <v>32</v>
      </c>
      <c r="V100" s="16">
        <f t="shared" si="12"/>
        <v>175</v>
      </c>
      <c r="W100" s="32">
        <f t="shared" si="14"/>
        <v>0.33684210526315789</v>
      </c>
      <c r="X100" s="32">
        <f t="shared" si="15"/>
        <v>0.84951456310679607</v>
      </c>
      <c r="Y100" s="33">
        <f t="shared" si="16"/>
        <v>0.15048543689320393</v>
      </c>
      <c r="Z100" s="16">
        <f t="shared" si="13"/>
        <v>245.2</v>
      </c>
    </row>
    <row r="101" spans="1:26" x14ac:dyDescent="0.25">
      <c r="A101" s="17">
        <v>100</v>
      </c>
      <c r="B101" s="17">
        <v>80</v>
      </c>
      <c r="C101" s="17">
        <v>1</v>
      </c>
      <c r="D101" s="17">
        <v>1</v>
      </c>
      <c r="E101" s="18">
        <v>4.4000000953674316</v>
      </c>
      <c r="F101" s="19">
        <v>53.919998168945313</v>
      </c>
      <c r="G101" s="19">
        <v>8.2000002264976501E-2</v>
      </c>
      <c r="H101" s="17">
        <v>0</v>
      </c>
      <c r="R101" s="16">
        <v>9</v>
      </c>
      <c r="S101" s="16">
        <f t="shared" si="9"/>
        <v>31</v>
      </c>
      <c r="T101" s="16">
        <f t="shared" si="10"/>
        <v>63</v>
      </c>
      <c r="U101" s="16">
        <f t="shared" si="11"/>
        <v>32</v>
      </c>
      <c r="V101" s="16">
        <f t="shared" si="12"/>
        <v>175</v>
      </c>
      <c r="W101" s="32">
        <f t="shared" si="14"/>
        <v>0.33684210526315789</v>
      </c>
      <c r="X101" s="32">
        <f t="shared" si="15"/>
        <v>0.84951456310679607</v>
      </c>
      <c r="Y101" s="33">
        <f t="shared" si="16"/>
        <v>0.15048543689320393</v>
      </c>
      <c r="Z101" s="16">
        <f t="shared" si="13"/>
        <v>245.2</v>
      </c>
    </row>
    <row r="102" spans="1:26" x14ac:dyDescent="0.25">
      <c r="A102" s="17">
        <v>101</v>
      </c>
      <c r="B102" s="17">
        <v>76</v>
      </c>
      <c r="C102" s="17">
        <v>0</v>
      </c>
      <c r="D102" s="17">
        <v>1</v>
      </c>
      <c r="E102" s="18">
        <v>13.899999618530273</v>
      </c>
      <c r="F102" s="19">
        <v>29.579999923706055</v>
      </c>
      <c r="G102" s="19">
        <v>0.4699999988079071</v>
      </c>
      <c r="H102" s="17">
        <v>0</v>
      </c>
      <c r="R102" s="16">
        <v>9.1</v>
      </c>
      <c r="S102" s="16">
        <f t="shared" si="9"/>
        <v>30</v>
      </c>
      <c r="T102" s="16">
        <f t="shared" si="10"/>
        <v>65</v>
      </c>
      <c r="U102" s="16">
        <f t="shared" si="11"/>
        <v>30</v>
      </c>
      <c r="V102" s="16">
        <f t="shared" si="12"/>
        <v>176</v>
      </c>
      <c r="W102" s="32">
        <f t="shared" si="14"/>
        <v>0.31578947368421051</v>
      </c>
      <c r="X102" s="32">
        <f t="shared" si="15"/>
        <v>0.85436893203883491</v>
      </c>
      <c r="Y102" s="33">
        <f t="shared" si="16"/>
        <v>0.14563106796116509</v>
      </c>
      <c r="Z102" s="16">
        <f t="shared" si="13"/>
        <v>251</v>
      </c>
    </row>
    <row r="103" spans="1:26" x14ac:dyDescent="0.25">
      <c r="A103" s="17">
        <v>102</v>
      </c>
      <c r="B103" s="17">
        <v>77</v>
      </c>
      <c r="C103" s="17">
        <v>1</v>
      </c>
      <c r="D103" s="17">
        <v>0</v>
      </c>
      <c r="E103" s="18">
        <v>6.0999999046325684</v>
      </c>
      <c r="F103" s="19">
        <v>33.450000762939453</v>
      </c>
      <c r="G103" s="19">
        <v>0.18199999630451202</v>
      </c>
      <c r="H103" s="17">
        <v>0</v>
      </c>
      <c r="R103" s="16">
        <v>9.1999999999999993</v>
      </c>
      <c r="S103" s="16">
        <f t="shared" si="9"/>
        <v>28</v>
      </c>
      <c r="T103" s="16">
        <f t="shared" si="10"/>
        <v>66</v>
      </c>
      <c r="U103" s="16">
        <f t="shared" si="11"/>
        <v>29</v>
      </c>
      <c r="V103" s="16">
        <f t="shared" si="12"/>
        <v>178</v>
      </c>
      <c r="W103" s="32">
        <f t="shared" si="14"/>
        <v>0.30526315789473685</v>
      </c>
      <c r="X103" s="32">
        <f t="shared" si="15"/>
        <v>0.86407766990291257</v>
      </c>
      <c r="Y103" s="33">
        <f t="shared" si="16"/>
        <v>0.13592233009708743</v>
      </c>
      <c r="Z103" s="16">
        <f t="shared" si="13"/>
        <v>252.4</v>
      </c>
    </row>
    <row r="104" spans="1:26" x14ac:dyDescent="0.25">
      <c r="A104" s="17">
        <v>103</v>
      </c>
      <c r="B104" s="17">
        <v>79</v>
      </c>
      <c r="C104" s="17">
        <v>1</v>
      </c>
      <c r="D104" s="17">
        <v>1</v>
      </c>
      <c r="E104" s="18">
        <v>5.1999998092651367</v>
      </c>
      <c r="F104" s="19">
        <v>12.890000343322754</v>
      </c>
      <c r="G104" s="19">
        <v>0.40299999713897705</v>
      </c>
      <c r="H104" s="17">
        <v>0</v>
      </c>
      <c r="R104" s="16">
        <v>9.3000000000000007</v>
      </c>
      <c r="S104" s="16">
        <f t="shared" si="9"/>
        <v>28</v>
      </c>
      <c r="T104" s="16">
        <f t="shared" si="10"/>
        <v>66</v>
      </c>
      <c r="U104" s="16">
        <f t="shared" si="11"/>
        <v>29</v>
      </c>
      <c r="V104" s="16">
        <f t="shared" si="12"/>
        <v>178</v>
      </c>
      <c r="W104" s="32">
        <f t="shared" si="14"/>
        <v>0.30526315789473685</v>
      </c>
      <c r="X104" s="32">
        <f t="shared" si="15"/>
        <v>0.86407766990291257</v>
      </c>
      <c r="Y104" s="33">
        <f t="shared" si="16"/>
        <v>0.13592233009708743</v>
      </c>
      <c r="Z104" s="16">
        <f t="shared" si="13"/>
        <v>252.4</v>
      </c>
    </row>
    <row r="105" spans="1:26" x14ac:dyDescent="0.25">
      <c r="A105" s="17">
        <v>104</v>
      </c>
      <c r="B105" s="17">
        <v>65</v>
      </c>
      <c r="C105" s="17">
        <v>0</v>
      </c>
      <c r="D105" s="17">
        <v>0</v>
      </c>
      <c r="E105" s="18">
        <v>6.5999999046325684</v>
      </c>
      <c r="F105" s="19">
        <v>36.970001220703125</v>
      </c>
      <c r="G105" s="19">
        <v>0.17900000512599945</v>
      </c>
      <c r="H105" s="17">
        <v>0</v>
      </c>
      <c r="R105" s="16">
        <v>9.4</v>
      </c>
      <c r="S105" s="16">
        <f t="shared" si="9"/>
        <v>27</v>
      </c>
      <c r="T105" s="16">
        <f t="shared" si="10"/>
        <v>66</v>
      </c>
      <c r="U105" s="16">
        <f t="shared" si="11"/>
        <v>29</v>
      </c>
      <c r="V105" s="16">
        <f t="shared" si="12"/>
        <v>179</v>
      </c>
      <c r="W105" s="32">
        <f t="shared" si="14"/>
        <v>0.30526315789473685</v>
      </c>
      <c r="X105" s="32">
        <f t="shared" si="15"/>
        <v>0.8689320388349514</v>
      </c>
      <c r="Y105" s="33">
        <f t="shared" si="16"/>
        <v>0.1310679611650486</v>
      </c>
      <c r="Z105" s="16">
        <f t="shared" si="13"/>
        <v>251.4</v>
      </c>
    </row>
    <row r="106" spans="1:26" x14ac:dyDescent="0.25">
      <c r="A106" s="17">
        <v>105</v>
      </c>
      <c r="B106" s="17">
        <v>71</v>
      </c>
      <c r="C106" s="17">
        <v>1</v>
      </c>
      <c r="D106" s="17">
        <v>0</v>
      </c>
      <c r="E106" s="18">
        <v>4.3000001907348633</v>
      </c>
      <c r="F106" s="19">
        <v>25.120000839233398</v>
      </c>
      <c r="G106" s="19">
        <v>0.17100000381469727</v>
      </c>
      <c r="H106" s="17">
        <v>0</v>
      </c>
      <c r="R106" s="16">
        <v>9.5</v>
      </c>
      <c r="S106" s="16">
        <f t="shared" si="9"/>
        <v>27</v>
      </c>
      <c r="T106" s="16">
        <f t="shared" si="10"/>
        <v>66</v>
      </c>
      <c r="U106" s="16">
        <f t="shared" si="11"/>
        <v>29</v>
      </c>
      <c r="V106" s="16">
        <f t="shared" si="12"/>
        <v>179</v>
      </c>
      <c r="W106" s="32">
        <f t="shared" si="14"/>
        <v>0.30526315789473685</v>
      </c>
      <c r="X106" s="32">
        <f t="shared" si="15"/>
        <v>0.8689320388349514</v>
      </c>
      <c r="Y106" s="33">
        <f t="shared" si="16"/>
        <v>0.1310679611650486</v>
      </c>
      <c r="Z106" s="16">
        <f t="shared" si="13"/>
        <v>251.4</v>
      </c>
    </row>
    <row r="107" spans="1:26" x14ac:dyDescent="0.25">
      <c r="A107" s="17">
        <v>106</v>
      </c>
      <c r="B107" s="17">
        <v>72</v>
      </c>
      <c r="C107" s="17">
        <v>1</v>
      </c>
      <c r="D107" s="17">
        <v>0</v>
      </c>
      <c r="E107" s="18">
        <v>4.9000000953674316</v>
      </c>
      <c r="F107" s="19">
        <v>37.810001373291016</v>
      </c>
      <c r="G107" s="19">
        <v>0.12999999523162842</v>
      </c>
      <c r="H107" s="17">
        <v>0</v>
      </c>
      <c r="R107" s="16">
        <v>9.6</v>
      </c>
      <c r="S107" s="16">
        <f t="shared" si="9"/>
        <v>27</v>
      </c>
      <c r="T107" s="16">
        <f t="shared" si="10"/>
        <v>66</v>
      </c>
      <c r="U107" s="16">
        <f t="shared" si="11"/>
        <v>29</v>
      </c>
      <c r="V107" s="16">
        <f t="shared" si="12"/>
        <v>179</v>
      </c>
      <c r="W107" s="32">
        <f t="shared" si="14"/>
        <v>0.30526315789473685</v>
      </c>
      <c r="X107" s="32">
        <f t="shared" si="15"/>
        <v>0.8689320388349514</v>
      </c>
      <c r="Y107" s="33">
        <f t="shared" si="16"/>
        <v>0.1310679611650486</v>
      </c>
      <c r="Z107" s="16">
        <f t="shared" si="13"/>
        <v>251.4</v>
      </c>
    </row>
    <row r="108" spans="1:26" x14ac:dyDescent="0.25">
      <c r="A108" s="17">
        <v>107</v>
      </c>
      <c r="B108" s="17">
        <v>64</v>
      </c>
      <c r="C108" s="17">
        <v>1</v>
      </c>
      <c r="D108" s="17">
        <v>1</v>
      </c>
      <c r="E108" s="18">
        <v>9</v>
      </c>
      <c r="F108" s="19">
        <v>35.590000152587891</v>
      </c>
      <c r="G108" s="19">
        <v>0.25299999117851257</v>
      </c>
      <c r="H108" s="17">
        <v>0</v>
      </c>
      <c r="R108" s="16">
        <v>9.6999999999999993</v>
      </c>
      <c r="S108" s="16">
        <f t="shared" si="9"/>
        <v>24</v>
      </c>
      <c r="T108" s="16">
        <f t="shared" si="10"/>
        <v>66</v>
      </c>
      <c r="U108" s="16">
        <f t="shared" si="11"/>
        <v>29</v>
      </c>
      <c r="V108" s="16">
        <f t="shared" si="12"/>
        <v>182</v>
      </c>
      <c r="W108" s="32">
        <f t="shared" si="14"/>
        <v>0.30526315789473685</v>
      </c>
      <c r="X108" s="32">
        <f t="shared" si="15"/>
        <v>0.88349514563106801</v>
      </c>
      <c r="Y108" s="33">
        <f t="shared" si="16"/>
        <v>0.11650485436893199</v>
      </c>
      <c r="Z108" s="16">
        <f t="shared" si="13"/>
        <v>248.4</v>
      </c>
    </row>
    <row r="109" spans="1:26" x14ac:dyDescent="0.25">
      <c r="A109" s="17">
        <v>108</v>
      </c>
      <c r="B109" s="17">
        <v>66</v>
      </c>
      <c r="C109" s="17">
        <v>0</v>
      </c>
      <c r="D109" s="17">
        <v>0</v>
      </c>
      <c r="E109" s="18">
        <v>5.3000001907348633</v>
      </c>
      <c r="F109" s="19">
        <v>62.25</v>
      </c>
      <c r="G109" s="19">
        <v>8.5000000894069672E-2</v>
      </c>
      <c r="H109" s="17">
        <v>0</v>
      </c>
      <c r="R109" s="16">
        <v>9.8000000000000007</v>
      </c>
      <c r="S109" s="16">
        <f t="shared" si="9"/>
        <v>24</v>
      </c>
      <c r="T109" s="16">
        <f t="shared" si="10"/>
        <v>66</v>
      </c>
      <c r="U109" s="16">
        <f t="shared" si="11"/>
        <v>29</v>
      </c>
      <c r="V109" s="16">
        <f t="shared" si="12"/>
        <v>182</v>
      </c>
      <c r="W109" s="32">
        <f t="shared" si="14"/>
        <v>0.30526315789473685</v>
      </c>
      <c r="X109" s="32">
        <f t="shared" si="15"/>
        <v>0.88349514563106801</v>
      </c>
      <c r="Y109" s="33">
        <f t="shared" si="16"/>
        <v>0.11650485436893199</v>
      </c>
      <c r="Z109" s="16">
        <f t="shared" si="13"/>
        <v>248.4</v>
      </c>
    </row>
    <row r="110" spans="1:26" x14ac:dyDescent="0.25">
      <c r="A110" s="17">
        <v>109</v>
      </c>
      <c r="B110" s="17">
        <v>65</v>
      </c>
      <c r="C110" s="17">
        <v>1</v>
      </c>
      <c r="D110" s="17">
        <v>1</v>
      </c>
      <c r="E110" s="18">
        <v>6.3000001907348633</v>
      </c>
      <c r="F110" s="19">
        <v>24.190000534057617</v>
      </c>
      <c r="G110" s="19">
        <v>0.25999999046325684</v>
      </c>
      <c r="H110" s="17">
        <v>1</v>
      </c>
      <c r="R110" s="16">
        <v>9.9</v>
      </c>
      <c r="S110" s="16">
        <f t="shared" si="9"/>
        <v>21</v>
      </c>
      <c r="T110" s="16">
        <f t="shared" si="10"/>
        <v>68</v>
      </c>
      <c r="U110" s="16">
        <f t="shared" si="11"/>
        <v>27</v>
      </c>
      <c r="V110" s="16">
        <f t="shared" si="12"/>
        <v>185</v>
      </c>
      <c r="W110" s="32">
        <f t="shared" si="14"/>
        <v>0.28421052631578947</v>
      </c>
      <c r="X110" s="32">
        <f t="shared" si="15"/>
        <v>0.89805825242718451</v>
      </c>
      <c r="Y110" s="33">
        <f t="shared" si="16"/>
        <v>0.10194174757281549</v>
      </c>
      <c r="Z110" s="16">
        <f t="shared" si="13"/>
        <v>252.2</v>
      </c>
    </row>
    <row r="111" spans="1:26" x14ac:dyDescent="0.25">
      <c r="A111" s="17">
        <v>110</v>
      </c>
      <c r="B111" s="17">
        <v>68</v>
      </c>
      <c r="C111" s="17">
        <v>1</v>
      </c>
      <c r="D111" s="17">
        <v>1</v>
      </c>
      <c r="E111" s="18">
        <v>6.6999998092651367</v>
      </c>
      <c r="F111" s="19">
        <v>7.1700000762939453</v>
      </c>
      <c r="G111" s="19">
        <v>0.93500000238418579</v>
      </c>
      <c r="H111" s="17">
        <v>1</v>
      </c>
      <c r="R111" s="16">
        <v>10</v>
      </c>
      <c r="S111" s="16">
        <f t="shared" si="9"/>
        <v>21</v>
      </c>
      <c r="T111" s="16">
        <f t="shared" si="10"/>
        <v>68</v>
      </c>
      <c r="U111" s="16">
        <f t="shared" si="11"/>
        <v>27</v>
      </c>
      <c r="V111" s="16">
        <f t="shared" si="12"/>
        <v>185</v>
      </c>
      <c r="W111" s="32">
        <f t="shared" si="14"/>
        <v>0.28421052631578947</v>
      </c>
      <c r="X111" s="32">
        <f t="shared" si="15"/>
        <v>0.89805825242718451</v>
      </c>
      <c r="Y111" s="33">
        <f t="shared" si="16"/>
        <v>0.10194174757281549</v>
      </c>
      <c r="Z111" s="16">
        <f t="shared" si="13"/>
        <v>252.2</v>
      </c>
    </row>
    <row r="112" spans="1:26" x14ac:dyDescent="0.25">
      <c r="A112" s="17">
        <v>111</v>
      </c>
      <c r="B112" s="17">
        <v>71</v>
      </c>
      <c r="C112" s="17">
        <v>1</v>
      </c>
      <c r="D112" s="17">
        <v>1</v>
      </c>
      <c r="E112" s="18">
        <v>6.4000000953674316</v>
      </c>
      <c r="F112" s="19">
        <v>29.930000305175781</v>
      </c>
      <c r="G112" s="19">
        <v>0.21400000154972076</v>
      </c>
      <c r="H112" s="17">
        <v>1</v>
      </c>
      <c r="R112" s="16">
        <v>10.1</v>
      </c>
      <c r="S112" s="16">
        <f t="shared" si="9"/>
        <v>21</v>
      </c>
      <c r="T112" s="16">
        <f t="shared" si="10"/>
        <v>68</v>
      </c>
      <c r="U112" s="16">
        <f t="shared" si="11"/>
        <v>27</v>
      </c>
      <c r="V112" s="16">
        <f t="shared" si="12"/>
        <v>185</v>
      </c>
      <c r="W112" s="32">
        <f t="shared" si="14"/>
        <v>0.28421052631578947</v>
      </c>
      <c r="X112" s="32">
        <f t="shared" si="15"/>
        <v>0.89805825242718451</v>
      </c>
      <c r="Y112" s="33">
        <f t="shared" si="16"/>
        <v>0.10194174757281549</v>
      </c>
      <c r="Z112" s="16">
        <f t="shared" si="13"/>
        <v>252.2</v>
      </c>
    </row>
    <row r="113" spans="1:26" x14ac:dyDescent="0.25">
      <c r="A113" s="17">
        <v>112</v>
      </c>
      <c r="B113" s="17">
        <v>65</v>
      </c>
      <c r="C113" s="17">
        <v>1</v>
      </c>
      <c r="D113" s="17">
        <v>1</v>
      </c>
      <c r="E113" s="18">
        <v>4.3000001907348633</v>
      </c>
      <c r="F113" s="19">
        <v>19.620000839233398</v>
      </c>
      <c r="G113" s="19">
        <v>0.21899999678134918</v>
      </c>
      <c r="H113" s="17">
        <v>0</v>
      </c>
      <c r="R113" s="16">
        <v>10.199999999999999</v>
      </c>
      <c r="S113" s="16">
        <f t="shared" si="9"/>
        <v>21</v>
      </c>
      <c r="T113" s="16">
        <f t="shared" si="10"/>
        <v>68</v>
      </c>
      <c r="U113" s="16">
        <f t="shared" si="11"/>
        <v>27</v>
      </c>
      <c r="V113" s="16">
        <f t="shared" si="12"/>
        <v>185</v>
      </c>
      <c r="W113" s="32">
        <f t="shared" si="14"/>
        <v>0.28421052631578947</v>
      </c>
      <c r="X113" s="32">
        <f t="shared" si="15"/>
        <v>0.89805825242718451</v>
      </c>
      <c r="Y113" s="33">
        <f t="shared" si="16"/>
        <v>0.10194174757281549</v>
      </c>
      <c r="Z113" s="16">
        <f t="shared" si="13"/>
        <v>252.2</v>
      </c>
    </row>
    <row r="114" spans="1:26" x14ac:dyDescent="0.25">
      <c r="A114" s="17">
        <v>113</v>
      </c>
      <c r="B114" s="17">
        <v>77</v>
      </c>
      <c r="C114" s="17">
        <v>1</v>
      </c>
      <c r="D114" s="17">
        <v>1</v>
      </c>
      <c r="E114" s="18">
        <v>11.199999809265137</v>
      </c>
      <c r="F114" s="19">
        <v>35.279998779296875</v>
      </c>
      <c r="G114" s="19">
        <v>0.31700000166893005</v>
      </c>
      <c r="H114" s="17">
        <v>1</v>
      </c>
      <c r="R114" s="16">
        <v>10.3</v>
      </c>
      <c r="S114" s="16">
        <f t="shared" si="9"/>
        <v>21</v>
      </c>
      <c r="T114" s="16">
        <f t="shared" si="10"/>
        <v>68</v>
      </c>
      <c r="U114" s="16">
        <f t="shared" si="11"/>
        <v>27</v>
      </c>
      <c r="V114" s="16">
        <f t="shared" si="12"/>
        <v>185</v>
      </c>
      <c r="W114" s="32">
        <f t="shared" si="14"/>
        <v>0.28421052631578947</v>
      </c>
      <c r="X114" s="32">
        <f t="shared" si="15"/>
        <v>0.89805825242718451</v>
      </c>
      <c r="Y114" s="33">
        <f t="shared" si="16"/>
        <v>0.10194174757281549</v>
      </c>
      <c r="Z114" s="16">
        <f t="shared" si="13"/>
        <v>252.2</v>
      </c>
    </row>
    <row r="115" spans="1:26" x14ac:dyDescent="0.25">
      <c r="A115" s="17">
        <v>114</v>
      </c>
      <c r="B115" s="17">
        <v>62</v>
      </c>
      <c r="C115" s="17">
        <v>1</v>
      </c>
      <c r="D115" s="17">
        <v>0</v>
      </c>
      <c r="E115" s="18">
        <v>4.5999999046325684</v>
      </c>
      <c r="F115" s="19">
        <v>70.040000915527344</v>
      </c>
      <c r="G115" s="19">
        <v>6.5999999642372131E-2</v>
      </c>
      <c r="H115" s="17">
        <v>0</v>
      </c>
      <c r="R115" s="16">
        <v>10.4</v>
      </c>
      <c r="S115" s="16">
        <f t="shared" si="9"/>
        <v>20</v>
      </c>
      <c r="T115" s="16">
        <f t="shared" si="10"/>
        <v>68</v>
      </c>
      <c r="U115" s="16">
        <f t="shared" si="11"/>
        <v>27</v>
      </c>
      <c r="V115" s="16">
        <f t="shared" si="12"/>
        <v>186</v>
      </c>
      <c r="W115" s="32">
        <f t="shared" si="14"/>
        <v>0.28421052631578947</v>
      </c>
      <c r="X115" s="32">
        <f t="shared" si="15"/>
        <v>0.90291262135922334</v>
      </c>
      <c r="Y115" s="33">
        <f t="shared" si="16"/>
        <v>9.7087378640776656E-2</v>
      </c>
      <c r="Z115" s="16">
        <f t="shared" si="13"/>
        <v>251.2</v>
      </c>
    </row>
    <row r="116" spans="1:26" x14ac:dyDescent="0.25">
      <c r="A116" s="17">
        <v>115</v>
      </c>
      <c r="B116" s="17">
        <v>65</v>
      </c>
      <c r="C116" s="17">
        <v>0</v>
      </c>
      <c r="D116" s="17">
        <v>1</v>
      </c>
      <c r="E116" s="18">
        <v>7.0999999046325684</v>
      </c>
      <c r="F116" s="19">
        <v>24.520000457763672</v>
      </c>
      <c r="G116" s="19">
        <v>0.28999999165534973</v>
      </c>
      <c r="H116" s="17">
        <v>1</v>
      </c>
      <c r="R116" s="16">
        <v>10.5</v>
      </c>
      <c r="S116" s="16">
        <f t="shared" si="9"/>
        <v>20</v>
      </c>
      <c r="T116" s="16">
        <f t="shared" si="10"/>
        <v>68</v>
      </c>
      <c r="U116" s="16">
        <f t="shared" si="11"/>
        <v>27</v>
      </c>
      <c r="V116" s="16">
        <f t="shared" si="12"/>
        <v>186</v>
      </c>
      <c r="W116" s="32">
        <f t="shared" si="14"/>
        <v>0.28421052631578947</v>
      </c>
      <c r="X116" s="32">
        <f t="shared" si="15"/>
        <v>0.90291262135922334</v>
      </c>
      <c r="Y116" s="33">
        <f t="shared" si="16"/>
        <v>9.7087378640776656E-2</v>
      </c>
      <c r="Z116" s="16">
        <f t="shared" si="13"/>
        <v>251.2</v>
      </c>
    </row>
    <row r="117" spans="1:26" x14ac:dyDescent="0.25">
      <c r="A117" s="17">
        <v>116</v>
      </c>
      <c r="B117" s="17">
        <v>53</v>
      </c>
      <c r="C117" s="17">
        <v>0</v>
      </c>
      <c r="D117" s="17">
        <v>0</v>
      </c>
      <c r="E117" s="18">
        <v>6.5</v>
      </c>
      <c r="F117" s="19">
        <v>40.049999237060547</v>
      </c>
      <c r="G117" s="19">
        <v>0.16200000047683716</v>
      </c>
      <c r="H117" s="17">
        <v>0</v>
      </c>
      <c r="R117" s="16">
        <v>10.6</v>
      </c>
      <c r="S117" s="16">
        <f t="shared" si="9"/>
        <v>20</v>
      </c>
      <c r="T117" s="16">
        <f t="shared" si="10"/>
        <v>68</v>
      </c>
      <c r="U117" s="16">
        <f t="shared" si="11"/>
        <v>27</v>
      </c>
      <c r="V117" s="16">
        <f t="shared" si="12"/>
        <v>186</v>
      </c>
      <c r="W117" s="32">
        <f t="shared" si="14"/>
        <v>0.28421052631578947</v>
      </c>
      <c r="X117" s="32">
        <f t="shared" si="15"/>
        <v>0.90291262135922334</v>
      </c>
      <c r="Y117" s="33">
        <f t="shared" si="16"/>
        <v>9.7087378640776656E-2</v>
      </c>
      <c r="Z117" s="16">
        <f t="shared" si="13"/>
        <v>251.2</v>
      </c>
    </row>
    <row r="118" spans="1:26" x14ac:dyDescent="0.25">
      <c r="A118" s="17">
        <v>117</v>
      </c>
      <c r="B118" s="17">
        <v>64</v>
      </c>
      <c r="C118" s="17">
        <v>0</v>
      </c>
      <c r="D118" s="17">
        <v>0</v>
      </c>
      <c r="E118" s="18">
        <v>5.6999998092651367</v>
      </c>
      <c r="F118" s="19">
        <v>36.619998931884766</v>
      </c>
      <c r="G118" s="19">
        <v>0.15600000321865082</v>
      </c>
      <c r="H118" s="17">
        <v>0</v>
      </c>
      <c r="R118" s="16">
        <v>10.7</v>
      </c>
      <c r="S118" s="16">
        <f t="shared" si="9"/>
        <v>19</v>
      </c>
      <c r="T118" s="16">
        <f t="shared" si="10"/>
        <v>68</v>
      </c>
      <c r="U118" s="16">
        <f t="shared" si="11"/>
        <v>27</v>
      </c>
      <c r="V118" s="16">
        <f t="shared" si="12"/>
        <v>187</v>
      </c>
      <c r="W118" s="32">
        <f t="shared" si="14"/>
        <v>0.28421052631578947</v>
      </c>
      <c r="X118" s="32">
        <f t="shared" si="15"/>
        <v>0.90776699029126218</v>
      </c>
      <c r="Y118" s="33">
        <f t="shared" si="16"/>
        <v>9.2233009708737823E-2</v>
      </c>
      <c r="Z118" s="16">
        <f t="shared" si="13"/>
        <v>250.2</v>
      </c>
    </row>
    <row r="119" spans="1:26" x14ac:dyDescent="0.25">
      <c r="A119" s="17">
        <v>118</v>
      </c>
      <c r="B119" s="17">
        <v>72</v>
      </c>
      <c r="C119" s="17">
        <v>1</v>
      </c>
      <c r="D119" s="17">
        <v>1</v>
      </c>
      <c r="E119" s="18">
        <v>6.8000001907348633</v>
      </c>
      <c r="F119" s="19">
        <v>46.189998626708984</v>
      </c>
      <c r="G119" s="19">
        <v>0.15000000596046448</v>
      </c>
      <c r="H119" s="17">
        <v>1</v>
      </c>
      <c r="R119" s="16">
        <v>10.8</v>
      </c>
      <c r="S119" s="16">
        <f t="shared" si="9"/>
        <v>19</v>
      </c>
      <c r="T119" s="16">
        <f t="shared" si="10"/>
        <v>68</v>
      </c>
      <c r="U119" s="16">
        <f t="shared" si="11"/>
        <v>27</v>
      </c>
      <c r="V119" s="16">
        <f t="shared" si="12"/>
        <v>187</v>
      </c>
      <c r="W119" s="32">
        <f t="shared" si="14"/>
        <v>0.28421052631578947</v>
      </c>
      <c r="X119" s="32">
        <f t="shared" si="15"/>
        <v>0.90776699029126218</v>
      </c>
      <c r="Y119" s="33">
        <f t="shared" si="16"/>
        <v>9.2233009708737823E-2</v>
      </c>
      <c r="Z119" s="16">
        <f t="shared" si="13"/>
        <v>250.2</v>
      </c>
    </row>
    <row r="120" spans="1:26" x14ac:dyDescent="0.25">
      <c r="A120" s="17">
        <v>119</v>
      </c>
      <c r="B120" s="17">
        <v>65</v>
      </c>
      <c r="C120" s="17">
        <v>0</v>
      </c>
      <c r="D120" s="17">
        <v>1</v>
      </c>
      <c r="E120" s="18">
        <v>7.3000001907348633</v>
      </c>
      <c r="F120" s="19">
        <v>23.5</v>
      </c>
      <c r="G120" s="19">
        <v>0.31099998950958252</v>
      </c>
      <c r="H120" s="17">
        <v>1</v>
      </c>
      <c r="R120" s="16">
        <v>10.9</v>
      </c>
      <c r="S120" s="16">
        <f t="shared" si="9"/>
        <v>19</v>
      </c>
      <c r="T120" s="16">
        <f t="shared" si="10"/>
        <v>68</v>
      </c>
      <c r="U120" s="16">
        <f t="shared" si="11"/>
        <v>27</v>
      </c>
      <c r="V120" s="16">
        <f t="shared" si="12"/>
        <v>187</v>
      </c>
      <c r="W120" s="32">
        <f t="shared" si="14"/>
        <v>0.28421052631578947</v>
      </c>
      <c r="X120" s="32">
        <f t="shared" si="15"/>
        <v>0.90776699029126218</v>
      </c>
      <c r="Y120" s="33">
        <f t="shared" si="16"/>
        <v>9.2233009708737823E-2</v>
      </c>
      <c r="Z120" s="16">
        <f t="shared" si="13"/>
        <v>250.2</v>
      </c>
    </row>
    <row r="121" spans="1:26" x14ac:dyDescent="0.25">
      <c r="A121" s="17">
        <v>120</v>
      </c>
      <c r="B121" s="17">
        <v>53</v>
      </c>
      <c r="C121" s="17">
        <v>0</v>
      </c>
      <c r="D121" s="17">
        <v>0</v>
      </c>
      <c r="E121" s="18">
        <v>4.5999999046325684</v>
      </c>
      <c r="F121" s="19">
        <v>44.029998779296875</v>
      </c>
      <c r="G121" s="19">
        <v>0.10400000214576721</v>
      </c>
      <c r="H121" s="17">
        <v>1</v>
      </c>
      <c r="R121" s="16">
        <v>11</v>
      </c>
      <c r="S121" s="16">
        <f t="shared" si="9"/>
        <v>19</v>
      </c>
      <c r="T121" s="16">
        <f t="shared" si="10"/>
        <v>68</v>
      </c>
      <c r="U121" s="16">
        <f t="shared" si="11"/>
        <v>27</v>
      </c>
      <c r="V121" s="16">
        <f t="shared" si="12"/>
        <v>187</v>
      </c>
      <c r="W121" s="32">
        <f t="shared" si="14"/>
        <v>0.28421052631578947</v>
      </c>
      <c r="X121" s="32">
        <f t="shared" si="15"/>
        <v>0.90776699029126218</v>
      </c>
      <c r="Y121" s="33">
        <f t="shared" si="16"/>
        <v>9.2233009708737823E-2</v>
      </c>
      <c r="Z121" s="16">
        <f t="shared" si="13"/>
        <v>250.2</v>
      </c>
    </row>
    <row r="122" spans="1:26" x14ac:dyDescent="0.25">
      <c r="A122" s="17">
        <v>121</v>
      </c>
      <c r="B122" s="17">
        <v>54</v>
      </c>
      <c r="C122" s="17">
        <v>0</v>
      </c>
      <c r="D122" s="17">
        <v>1</v>
      </c>
      <c r="E122" s="18">
        <v>6.9000000953674316</v>
      </c>
      <c r="F122" s="19">
        <v>51.069999694824219</v>
      </c>
      <c r="G122" s="19">
        <v>0.13500000536441803</v>
      </c>
      <c r="H122" s="17">
        <v>0</v>
      </c>
      <c r="R122" s="16">
        <v>11.1</v>
      </c>
      <c r="S122" s="16">
        <f t="shared" si="9"/>
        <v>19</v>
      </c>
      <c r="T122" s="16">
        <f t="shared" si="10"/>
        <v>68</v>
      </c>
      <c r="U122" s="16">
        <f t="shared" si="11"/>
        <v>27</v>
      </c>
      <c r="V122" s="16">
        <f t="shared" si="12"/>
        <v>187</v>
      </c>
      <c r="W122" s="32">
        <f t="shared" si="14"/>
        <v>0.28421052631578947</v>
      </c>
      <c r="X122" s="32">
        <f t="shared" si="15"/>
        <v>0.90776699029126218</v>
      </c>
      <c r="Y122" s="33">
        <f t="shared" si="16"/>
        <v>9.2233009708737823E-2</v>
      </c>
      <c r="Z122" s="16">
        <f t="shared" si="13"/>
        <v>250.2</v>
      </c>
    </row>
    <row r="123" spans="1:26" x14ac:dyDescent="0.25">
      <c r="A123" s="17">
        <v>122</v>
      </c>
      <c r="B123" s="17">
        <v>72</v>
      </c>
      <c r="C123" s="17">
        <v>1</v>
      </c>
      <c r="D123" s="17">
        <v>1</v>
      </c>
      <c r="E123" s="18">
        <v>6.8000001907348633</v>
      </c>
      <c r="F123" s="19">
        <v>36.150001525878906</v>
      </c>
      <c r="G123" s="19">
        <v>0.18799999356269836</v>
      </c>
      <c r="H123" s="17">
        <v>1</v>
      </c>
      <c r="R123" s="16">
        <v>11.2</v>
      </c>
      <c r="S123" s="16">
        <f t="shared" si="9"/>
        <v>19</v>
      </c>
      <c r="T123" s="16">
        <f t="shared" si="10"/>
        <v>71</v>
      </c>
      <c r="U123" s="16">
        <f t="shared" si="11"/>
        <v>24</v>
      </c>
      <c r="V123" s="16">
        <f t="shared" si="12"/>
        <v>187</v>
      </c>
      <c r="W123" s="32">
        <f t="shared" si="14"/>
        <v>0.25263157894736843</v>
      </c>
      <c r="X123" s="32">
        <f t="shared" si="15"/>
        <v>0.90776699029126218</v>
      </c>
      <c r="Y123" s="33">
        <f t="shared" si="16"/>
        <v>9.2233009708737823E-2</v>
      </c>
      <c r="Z123" s="16">
        <f t="shared" si="13"/>
        <v>260.39999999999998</v>
      </c>
    </row>
    <row r="124" spans="1:26" x14ac:dyDescent="0.25">
      <c r="A124" s="17">
        <v>123</v>
      </c>
      <c r="B124" s="17">
        <v>65</v>
      </c>
      <c r="C124" s="17">
        <v>0</v>
      </c>
      <c r="D124" s="17">
        <v>1</v>
      </c>
      <c r="E124" s="18">
        <v>7.3000001907348633</v>
      </c>
      <c r="F124" s="19">
        <v>22.559999465942383</v>
      </c>
      <c r="G124" s="19">
        <v>0.32400000095367432</v>
      </c>
      <c r="H124" s="17">
        <v>1</v>
      </c>
      <c r="R124" s="16">
        <v>11.3</v>
      </c>
      <c r="S124" s="16">
        <f t="shared" si="9"/>
        <v>19</v>
      </c>
      <c r="T124" s="16">
        <f t="shared" si="10"/>
        <v>71</v>
      </c>
      <c r="U124" s="16">
        <f t="shared" si="11"/>
        <v>24</v>
      </c>
      <c r="V124" s="16">
        <f t="shared" si="12"/>
        <v>187</v>
      </c>
      <c r="W124" s="32">
        <f t="shared" si="14"/>
        <v>0.25263157894736843</v>
      </c>
      <c r="X124" s="32">
        <f t="shared" si="15"/>
        <v>0.90776699029126218</v>
      </c>
      <c r="Y124" s="33">
        <f t="shared" si="16"/>
        <v>9.2233009708737823E-2</v>
      </c>
      <c r="Z124" s="16">
        <f t="shared" si="13"/>
        <v>260.39999999999998</v>
      </c>
    </row>
    <row r="125" spans="1:26" x14ac:dyDescent="0.25">
      <c r="A125" s="17">
        <v>124</v>
      </c>
      <c r="B125" s="17">
        <v>55</v>
      </c>
      <c r="C125" s="17">
        <v>0</v>
      </c>
      <c r="D125" s="17">
        <v>1</v>
      </c>
      <c r="E125" s="18">
        <v>6.9000000953674316</v>
      </c>
      <c r="F125" s="19">
        <v>50.779998779296875</v>
      </c>
      <c r="G125" s="19">
        <v>0.13600000739097595</v>
      </c>
      <c r="H125" s="17">
        <v>0</v>
      </c>
      <c r="R125" s="16">
        <v>11.4</v>
      </c>
      <c r="S125" s="16">
        <f t="shared" si="9"/>
        <v>18</v>
      </c>
      <c r="T125" s="16">
        <f t="shared" si="10"/>
        <v>71</v>
      </c>
      <c r="U125" s="16">
        <f t="shared" si="11"/>
        <v>24</v>
      </c>
      <c r="V125" s="16">
        <f t="shared" si="12"/>
        <v>188</v>
      </c>
      <c r="W125" s="32">
        <f t="shared" si="14"/>
        <v>0.25263157894736843</v>
      </c>
      <c r="X125" s="32">
        <f t="shared" si="15"/>
        <v>0.91262135922330101</v>
      </c>
      <c r="Y125" s="33">
        <f t="shared" si="16"/>
        <v>8.737864077669899E-2</v>
      </c>
      <c r="Z125" s="16">
        <f t="shared" si="13"/>
        <v>259.39999999999998</v>
      </c>
    </row>
    <row r="126" spans="1:26" x14ac:dyDescent="0.25">
      <c r="A126" s="17">
        <v>125</v>
      </c>
      <c r="B126" s="17">
        <v>64</v>
      </c>
      <c r="C126" s="17">
        <v>1</v>
      </c>
      <c r="D126" s="17">
        <v>1</v>
      </c>
      <c r="E126" s="18">
        <v>9.6999998092651367</v>
      </c>
      <c r="F126" s="19">
        <v>26.340000152587891</v>
      </c>
      <c r="G126" s="19">
        <v>0.36800000071525574</v>
      </c>
      <c r="H126" s="17">
        <v>0</v>
      </c>
      <c r="R126" s="16">
        <v>11.5</v>
      </c>
      <c r="S126" s="16">
        <f t="shared" si="9"/>
        <v>18</v>
      </c>
      <c r="T126" s="16">
        <f t="shared" si="10"/>
        <v>71</v>
      </c>
      <c r="U126" s="16">
        <f t="shared" si="11"/>
        <v>24</v>
      </c>
      <c r="V126" s="16">
        <f t="shared" si="12"/>
        <v>188</v>
      </c>
      <c r="W126" s="32">
        <f t="shared" si="14"/>
        <v>0.25263157894736843</v>
      </c>
      <c r="X126" s="32">
        <f t="shared" si="15"/>
        <v>0.91262135922330101</v>
      </c>
      <c r="Y126" s="33">
        <f t="shared" si="16"/>
        <v>8.737864077669899E-2</v>
      </c>
      <c r="Z126" s="16">
        <f t="shared" si="13"/>
        <v>259.39999999999998</v>
      </c>
    </row>
    <row r="127" spans="1:26" x14ac:dyDescent="0.25">
      <c r="A127" s="17">
        <v>126</v>
      </c>
      <c r="B127" s="17">
        <v>54</v>
      </c>
      <c r="C127" s="17">
        <v>1</v>
      </c>
      <c r="D127" s="17">
        <v>0</v>
      </c>
      <c r="E127" s="18">
        <v>6.5999999046325684</v>
      </c>
      <c r="F127" s="19">
        <v>18.420000076293945</v>
      </c>
      <c r="G127" s="19">
        <v>0.3580000102519989</v>
      </c>
      <c r="H127" s="17">
        <v>1</v>
      </c>
      <c r="R127" s="16">
        <v>11.6</v>
      </c>
      <c r="S127" s="16">
        <f t="shared" si="9"/>
        <v>18</v>
      </c>
      <c r="T127" s="16">
        <f t="shared" si="10"/>
        <v>72</v>
      </c>
      <c r="U127" s="16">
        <f t="shared" si="11"/>
        <v>23</v>
      </c>
      <c r="V127" s="16">
        <f t="shared" si="12"/>
        <v>188</v>
      </c>
      <c r="W127" s="32">
        <f t="shared" si="14"/>
        <v>0.24210526315789474</v>
      </c>
      <c r="X127" s="32">
        <f t="shared" si="15"/>
        <v>0.91262135922330101</v>
      </c>
      <c r="Y127" s="33">
        <f t="shared" si="16"/>
        <v>8.737864077669899E-2</v>
      </c>
      <c r="Z127" s="16">
        <f t="shared" si="13"/>
        <v>262.79999999999995</v>
      </c>
    </row>
    <row r="128" spans="1:26" x14ac:dyDescent="0.25">
      <c r="A128" s="17">
        <v>127</v>
      </c>
      <c r="B128" s="17">
        <v>64</v>
      </c>
      <c r="C128" s="17">
        <v>1</v>
      </c>
      <c r="D128" s="17">
        <v>1</v>
      </c>
      <c r="E128" s="18">
        <v>9.6999998092651367</v>
      </c>
      <c r="F128" s="19">
        <v>26.340000152587891</v>
      </c>
      <c r="G128" s="19">
        <v>0.36800000071525574</v>
      </c>
      <c r="H128" s="17">
        <v>0</v>
      </c>
      <c r="R128" s="16">
        <v>11.7</v>
      </c>
      <c r="S128" s="16">
        <f t="shared" si="9"/>
        <v>17</v>
      </c>
      <c r="T128" s="16">
        <f t="shared" si="10"/>
        <v>73</v>
      </c>
      <c r="U128" s="16">
        <f t="shared" si="11"/>
        <v>22</v>
      </c>
      <c r="V128" s="16">
        <f t="shared" si="12"/>
        <v>189</v>
      </c>
      <c r="W128" s="32">
        <f t="shared" si="14"/>
        <v>0.23157894736842105</v>
      </c>
      <c r="X128" s="32">
        <f t="shared" si="15"/>
        <v>0.91747572815533984</v>
      </c>
      <c r="Y128" s="33">
        <f t="shared" si="16"/>
        <v>8.2524271844660158E-2</v>
      </c>
      <c r="Z128" s="16">
        <f t="shared" si="13"/>
        <v>265.2</v>
      </c>
    </row>
    <row r="129" spans="1:26" x14ac:dyDescent="0.25">
      <c r="A129" s="17">
        <v>128</v>
      </c>
      <c r="B129" s="17">
        <v>54</v>
      </c>
      <c r="C129" s="17">
        <v>1</v>
      </c>
      <c r="D129" s="17">
        <v>0</v>
      </c>
      <c r="E129" s="18">
        <v>6.5999999046325684</v>
      </c>
      <c r="F129" s="19">
        <v>13.829999923706055</v>
      </c>
      <c r="G129" s="19">
        <v>0.47699999809265137</v>
      </c>
      <c r="H129" s="17">
        <v>1</v>
      </c>
      <c r="R129" s="16">
        <v>11.8</v>
      </c>
      <c r="S129" s="16">
        <f t="shared" si="9"/>
        <v>17</v>
      </c>
      <c r="T129" s="16">
        <f t="shared" si="10"/>
        <v>73</v>
      </c>
      <c r="U129" s="16">
        <f t="shared" si="11"/>
        <v>22</v>
      </c>
      <c r="V129" s="16">
        <f t="shared" si="12"/>
        <v>189</v>
      </c>
      <c r="W129" s="32">
        <f t="shared" si="14"/>
        <v>0.23157894736842105</v>
      </c>
      <c r="X129" s="32">
        <f t="shared" si="15"/>
        <v>0.91747572815533984</v>
      </c>
      <c r="Y129" s="33">
        <f t="shared" si="16"/>
        <v>8.2524271844660158E-2</v>
      </c>
      <c r="Z129" s="16">
        <f t="shared" si="13"/>
        <v>265.2</v>
      </c>
    </row>
    <row r="130" spans="1:26" x14ac:dyDescent="0.25">
      <c r="A130" s="17">
        <v>129</v>
      </c>
      <c r="B130" s="17">
        <v>60</v>
      </c>
      <c r="C130" s="17">
        <v>1</v>
      </c>
      <c r="D130" s="17">
        <v>1</v>
      </c>
      <c r="E130" s="18">
        <v>5.0999999046325684</v>
      </c>
      <c r="F130" s="19">
        <v>20.940000534057617</v>
      </c>
      <c r="G130" s="19">
        <v>0.24400000274181366</v>
      </c>
      <c r="H130" s="17">
        <v>1</v>
      </c>
      <c r="R130" s="16">
        <v>11.9</v>
      </c>
      <c r="S130" s="16">
        <f t="shared" si="9"/>
        <v>16</v>
      </c>
      <c r="T130" s="16">
        <f t="shared" si="10"/>
        <v>73</v>
      </c>
      <c r="U130" s="16">
        <f t="shared" si="11"/>
        <v>22</v>
      </c>
      <c r="V130" s="16">
        <f t="shared" si="12"/>
        <v>190</v>
      </c>
      <c r="W130" s="32">
        <f t="shared" si="14"/>
        <v>0.23157894736842105</v>
      </c>
      <c r="X130" s="32">
        <f t="shared" si="15"/>
        <v>0.92233009708737868</v>
      </c>
      <c r="Y130" s="33">
        <f t="shared" si="16"/>
        <v>7.7669902912621325E-2</v>
      </c>
      <c r="Z130" s="16">
        <f t="shared" si="13"/>
        <v>264.2</v>
      </c>
    </row>
    <row r="131" spans="1:26" x14ac:dyDescent="0.25">
      <c r="A131" s="17">
        <v>130</v>
      </c>
      <c r="B131" s="17">
        <v>64</v>
      </c>
      <c r="C131" s="17">
        <v>1</v>
      </c>
      <c r="D131" s="17">
        <v>0</v>
      </c>
      <c r="E131" s="18">
        <v>5.8000001907348633</v>
      </c>
      <c r="F131" s="19">
        <v>35.880001068115234</v>
      </c>
      <c r="G131" s="19">
        <v>0.16200000047683716</v>
      </c>
      <c r="H131" s="17">
        <v>0</v>
      </c>
      <c r="R131" s="16">
        <v>12</v>
      </c>
      <c r="S131" s="16">
        <f t="shared" si="9"/>
        <v>16</v>
      </c>
      <c r="T131" s="16">
        <f t="shared" si="10"/>
        <v>73</v>
      </c>
      <c r="U131" s="16">
        <f t="shared" si="11"/>
        <v>22</v>
      </c>
      <c r="V131" s="16">
        <f t="shared" si="12"/>
        <v>190</v>
      </c>
      <c r="W131" s="32">
        <f t="shared" si="14"/>
        <v>0.23157894736842105</v>
      </c>
      <c r="X131" s="32">
        <f t="shared" si="15"/>
        <v>0.92233009708737868</v>
      </c>
      <c r="Y131" s="33">
        <f t="shared" si="16"/>
        <v>7.7669902912621325E-2</v>
      </c>
      <c r="Z131" s="16">
        <f t="shared" si="13"/>
        <v>264.2</v>
      </c>
    </row>
    <row r="132" spans="1:26" x14ac:dyDescent="0.25">
      <c r="A132" s="17">
        <v>131</v>
      </c>
      <c r="B132" s="17">
        <v>67</v>
      </c>
      <c r="C132" s="17">
        <v>1</v>
      </c>
      <c r="D132" s="17">
        <v>0</v>
      </c>
      <c r="E132" s="18">
        <v>7.5999999046325684</v>
      </c>
      <c r="F132" s="19">
        <v>51.610000610351563</v>
      </c>
      <c r="G132" s="19">
        <v>0.14699999988079071</v>
      </c>
      <c r="H132" s="17">
        <v>1</v>
      </c>
      <c r="R132" s="16">
        <v>12.1</v>
      </c>
      <c r="S132" s="16">
        <f t="shared" si="9"/>
        <v>16</v>
      </c>
      <c r="T132" s="16">
        <f t="shared" si="10"/>
        <v>73</v>
      </c>
      <c r="U132" s="16">
        <f t="shared" si="11"/>
        <v>22</v>
      </c>
      <c r="V132" s="16">
        <f t="shared" si="12"/>
        <v>190</v>
      </c>
      <c r="W132" s="32">
        <f t="shared" si="14"/>
        <v>0.23157894736842105</v>
      </c>
      <c r="X132" s="32">
        <f t="shared" si="15"/>
        <v>0.92233009708737868</v>
      </c>
      <c r="Y132" s="33">
        <f t="shared" si="16"/>
        <v>7.7669902912621325E-2</v>
      </c>
      <c r="Z132" s="16">
        <f t="shared" si="13"/>
        <v>264.2</v>
      </c>
    </row>
    <row r="133" spans="1:26" x14ac:dyDescent="0.25">
      <c r="A133" s="17">
        <v>132</v>
      </c>
      <c r="B133" s="17">
        <v>62</v>
      </c>
      <c r="C133" s="17">
        <v>0</v>
      </c>
      <c r="D133" s="17">
        <v>1</v>
      </c>
      <c r="E133" s="18">
        <v>5.3000001907348633</v>
      </c>
      <c r="F133" s="19">
        <v>43.220001220703125</v>
      </c>
      <c r="G133" s="19">
        <v>0.12300000339746475</v>
      </c>
      <c r="H133" s="17">
        <v>0</v>
      </c>
      <c r="R133" s="16">
        <v>12.2</v>
      </c>
      <c r="S133" s="16">
        <f t="shared" si="9"/>
        <v>16</v>
      </c>
      <c r="T133" s="16">
        <f t="shared" si="10"/>
        <v>73</v>
      </c>
      <c r="U133" s="16">
        <f t="shared" si="11"/>
        <v>22</v>
      </c>
      <c r="V133" s="16">
        <f t="shared" si="12"/>
        <v>190</v>
      </c>
      <c r="W133" s="32">
        <f t="shared" si="14"/>
        <v>0.23157894736842105</v>
      </c>
      <c r="X133" s="32">
        <f t="shared" si="15"/>
        <v>0.92233009708737868</v>
      </c>
      <c r="Y133" s="33">
        <f t="shared" si="16"/>
        <v>7.7669902912621325E-2</v>
      </c>
      <c r="Z133" s="16">
        <f t="shared" si="13"/>
        <v>264.2</v>
      </c>
    </row>
    <row r="134" spans="1:26" x14ac:dyDescent="0.25">
      <c r="A134" s="17">
        <v>133</v>
      </c>
      <c r="B134" s="17">
        <v>64</v>
      </c>
      <c r="C134" s="17">
        <v>0</v>
      </c>
      <c r="D134" s="17">
        <v>0</v>
      </c>
      <c r="E134" s="18">
        <v>4.5999999046325684</v>
      </c>
      <c r="F134" s="19">
        <v>59.759998321533203</v>
      </c>
      <c r="G134" s="19">
        <v>7.6999999582767487E-2</v>
      </c>
      <c r="H134" s="17">
        <v>0</v>
      </c>
      <c r="R134" s="16">
        <v>12.3</v>
      </c>
      <c r="S134" s="16">
        <f t="shared" si="9"/>
        <v>16</v>
      </c>
      <c r="T134" s="16">
        <f t="shared" si="10"/>
        <v>73</v>
      </c>
      <c r="U134" s="16">
        <f t="shared" si="11"/>
        <v>22</v>
      </c>
      <c r="V134" s="16">
        <f t="shared" si="12"/>
        <v>190</v>
      </c>
      <c r="W134" s="32">
        <f t="shared" si="14"/>
        <v>0.23157894736842105</v>
      </c>
      <c r="X134" s="32">
        <f t="shared" si="15"/>
        <v>0.92233009708737868</v>
      </c>
      <c r="Y134" s="33">
        <f t="shared" si="16"/>
        <v>7.7669902912621325E-2</v>
      </c>
      <c r="Z134" s="16">
        <f t="shared" si="13"/>
        <v>264.2</v>
      </c>
    </row>
    <row r="135" spans="1:26" x14ac:dyDescent="0.25">
      <c r="A135" s="17">
        <v>134</v>
      </c>
      <c r="B135" s="17">
        <v>63</v>
      </c>
      <c r="C135" s="17">
        <v>0</v>
      </c>
      <c r="D135" s="17">
        <v>0</v>
      </c>
      <c r="E135" s="18">
        <v>7.9000000953674316</v>
      </c>
      <c r="F135" s="19">
        <v>26.459999084472656</v>
      </c>
      <c r="G135" s="19">
        <v>0.29899999499320984</v>
      </c>
      <c r="H135" s="17">
        <v>1</v>
      </c>
      <c r="R135" s="16">
        <v>12.4</v>
      </c>
      <c r="S135" s="16">
        <f t="shared" si="9"/>
        <v>16</v>
      </c>
      <c r="T135" s="16">
        <f t="shared" si="10"/>
        <v>73</v>
      </c>
      <c r="U135" s="16">
        <f t="shared" si="11"/>
        <v>22</v>
      </c>
      <c r="V135" s="16">
        <f t="shared" si="12"/>
        <v>190</v>
      </c>
      <c r="W135" s="32">
        <f t="shared" si="14"/>
        <v>0.23157894736842105</v>
      </c>
      <c r="X135" s="32">
        <f t="shared" si="15"/>
        <v>0.92233009708737868</v>
      </c>
      <c r="Y135" s="33">
        <f t="shared" si="16"/>
        <v>7.7669902912621325E-2</v>
      </c>
      <c r="Z135" s="16">
        <f t="shared" si="13"/>
        <v>264.2</v>
      </c>
    </row>
    <row r="136" spans="1:26" x14ac:dyDescent="0.25">
      <c r="A136" s="17">
        <v>135</v>
      </c>
      <c r="B136" s="17">
        <v>69</v>
      </c>
      <c r="C136" s="17">
        <v>1</v>
      </c>
      <c r="D136" s="17">
        <v>0</v>
      </c>
      <c r="E136" s="18">
        <v>4.8000001907348633</v>
      </c>
      <c r="F136" s="19">
        <v>57.349998474121094</v>
      </c>
      <c r="G136" s="19">
        <v>8.3999998867511749E-2</v>
      </c>
      <c r="H136" s="17">
        <v>0</v>
      </c>
      <c r="R136" s="16">
        <v>12.5</v>
      </c>
      <c r="S136" s="16">
        <f t="shared" si="9"/>
        <v>16</v>
      </c>
      <c r="T136" s="16">
        <f t="shared" si="10"/>
        <v>73</v>
      </c>
      <c r="U136" s="16">
        <f t="shared" si="11"/>
        <v>22</v>
      </c>
      <c r="V136" s="16">
        <f t="shared" si="12"/>
        <v>190</v>
      </c>
      <c r="W136" s="32">
        <f t="shared" si="14"/>
        <v>0.23157894736842105</v>
      </c>
      <c r="X136" s="32">
        <f t="shared" si="15"/>
        <v>0.92233009708737868</v>
      </c>
      <c r="Y136" s="33">
        <f t="shared" si="16"/>
        <v>7.7669902912621325E-2</v>
      </c>
      <c r="Z136" s="16">
        <f t="shared" si="13"/>
        <v>264.2</v>
      </c>
    </row>
    <row r="137" spans="1:26" x14ac:dyDescent="0.25">
      <c r="A137" s="17">
        <v>136</v>
      </c>
      <c r="B137" s="17">
        <v>57</v>
      </c>
      <c r="C137" s="17">
        <v>0</v>
      </c>
      <c r="D137" s="17">
        <v>1</v>
      </c>
      <c r="E137" s="18">
        <v>8.1999998092651367</v>
      </c>
      <c r="F137" s="19">
        <v>30.520000457763672</v>
      </c>
      <c r="G137" s="19">
        <v>0.26899999380111694</v>
      </c>
      <c r="H137" s="17">
        <v>1</v>
      </c>
      <c r="R137" s="16">
        <v>12.6</v>
      </c>
      <c r="S137" s="16">
        <f t="shared" si="9"/>
        <v>15</v>
      </c>
      <c r="T137" s="16">
        <f t="shared" si="10"/>
        <v>73</v>
      </c>
      <c r="U137" s="16">
        <f t="shared" si="11"/>
        <v>22</v>
      </c>
      <c r="V137" s="16">
        <f t="shared" si="12"/>
        <v>191</v>
      </c>
      <c r="W137" s="32">
        <f t="shared" si="14"/>
        <v>0.23157894736842105</v>
      </c>
      <c r="X137" s="32">
        <f t="shared" si="15"/>
        <v>0.92718446601941751</v>
      </c>
      <c r="Y137" s="33">
        <f t="shared" si="16"/>
        <v>7.2815533980582492E-2</v>
      </c>
      <c r="Z137" s="16">
        <f t="shared" si="13"/>
        <v>263.2</v>
      </c>
    </row>
    <row r="138" spans="1:26" x14ac:dyDescent="0.25">
      <c r="A138" s="17">
        <v>137</v>
      </c>
      <c r="B138" s="17">
        <v>61</v>
      </c>
      <c r="C138" s="17">
        <v>0</v>
      </c>
      <c r="D138" s="17">
        <v>1</v>
      </c>
      <c r="E138" s="18">
        <v>4.9000000953674316</v>
      </c>
      <c r="F138" s="19">
        <v>30.350000381469727</v>
      </c>
      <c r="G138" s="19">
        <v>0.16099999845027924</v>
      </c>
      <c r="H138" s="17">
        <v>0</v>
      </c>
      <c r="R138" s="16">
        <v>12.7</v>
      </c>
      <c r="S138" s="16">
        <f t="shared" si="9"/>
        <v>15</v>
      </c>
      <c r="T138" s="16">
        <f t="shared" si="10"/>
        <v>73</v>
      </c>
      <c r="U138" s="16">
        <f t="shared" si="11"/>
        <v>22</v>
      </c>
      <c r="V138" s="16">
        <f t="shared" si="12"/>
        <v>191</v>
      </c>
      <c r="W138" s="32">
        <f t="shared" si="14"/>
        <v>0.23157894736842105</v>
      </c>
      <c r="X138" s="32">
        <f t="shared" si="15"/>
        <v>0.92718446601941751</v>
      </c>
      <c r="Y138" s="33">
        <f t="shared" si="16"/>
        <v>7.2815533980582492E-2</v>
      </c>
      <c r="Z138" s="16">
        <f t="shared" si="13"/>
        <v>263.2</v>
      </c>
    </row>
    <row r="139" spans="1:26" x14ac:dyDescent="0.25">
      <c r="A139" s="17">
        <v>138</v>
      </c>
      <c r="B139" s="17">
        <v>68</v>
      </c>
      <c r="C139" s="17">
        <v>0</v>
      </c>
      <c r="D139" s="17">
        <v>0</v>
      </c>
      <c r="E139" s="18">
        <v>6.5</v>
      </c>
      <c r="F139" s="19">
        <v>94.319999694824219</v>
      </c>
      <c r="G139" s="19">
        <v>6.8999998271465302E-2</v>
      </c>
      <c r="H139" s="17">
        <v>0</v>
      </c>
      <c r="R139" s="16">
        <v>12.8</v>
      </c>
      <c r="S139" s="16">
        <f t="shared" ref="S139:S202" si="17">COUNTIFS(psa,"&gt;="&amp;R139,biopsy,0)</f>
        <v>15</v>
      </c>
      <c r="T139" s="16">
        <f t="shared" ref="T139:T202" si="18">COUNTIFS(psa,"&lt;"&amp;R139,biopsy,1)</f>
        <v>73</v>
      </c>
      <c r="U139" s="16">
        <f t="shared" ref="U139:U202" si="19">COUNTIFS(psa,"&gt;="&amp;R139,biopsy,1)</f>
        <v>22</v>
      </c>
      <c r="V139" s="16">
        <f t="shared" ref="V139:V202" si="20">COUNTIFS(psa,"&lt;"&amp;R139,biopsy,0)</f>
        <v>191</v>
      </c>
      <c r="W139" s="32">
        <f t="shared" si="14"/>
        <v>0.23157894736842105</v>
      </c>
      <c r="X139" s="32">
        <f t="shared" si="15"/>
        <v>0.92718446601941751</v>
      </c>
      <c r="Y139" s="33">
        <f t="shared" si="16"/>
        <v>7.2815533980582492E-2</v>
      </c>
      <c r="Z139" s="16">
        <f t="shared" ref="Z139:Z202" si="21">factor*T139+S139</f>
        <v>263.2</v>
      </c>
    </row>
    <row r="140" spans="1:26" x14ac:dyDescent="0.25">
      <c r="A140" s="17">
        <v>139</v>
      </c>
      <c r="B140" s="17">
        <v>78</v>
      </c>
      <c r="C140" s="17">
        <v>1</v>
      </c>
      <c r="D140" s="17">
        <v>0</v>
      </c>
      <c r="E140" s="18">
        <v>4.0999999046325684</v>
      </c>
      <c r="F140" s="19">
        <v>42.439998626708984</v>
      </c>
      <c r="G140" s="19">
        <v>9.7000002861022949E-2</v>
      </c>
      <c r="H140" s="17">
        <v>1</v>
      </c>
      <c r="R140" s="16">
        <v>12.9</v>
      </c>
      <c r="S140" s="16">
        <f t="shared" si="17"/>
        <v>15</v>
      </c>
      <c r="T140" s="16">
        <f t="shared" si="18"/>
        <v>73</v>
      </c>
      <c r="U140" s="16">
        <f t="shared" si="19"/>
        <v>22</v>
      </c>
      <c r="V140" s="16">
        <f t="shared" si="20"/>
        <v>191</v>
      </c>
      <c r="W140" s="32">
        <f t="shared" ref="W140:W203" si="22">U140/(U140+T140)</f>
        <v>0.23157894736842105</v>
      </c>
      <c r="X140" s="32">
        <f t="shared" ref="X140:X203" si="23">V140/(V140+S140)</f>
        <v>0.92718446601941751</v>
      </c>
      <c r="Y140" s="33">
        <f t="shared" ref="Y140:Y203" si="24">1-X140</f>
        <v>7.2815533980582492E-2</v>
      </c>
      <c r="Z140" s="16">
        <f t="shared" si="21"/>
        <v>263.2</v>
      </c>
    </row>
    <row r="141" spans="1:26" x14ac:dyDescent="0.25">
      <c r="A141" s="17">
        <v>140</v>
      </c>
      <c r="B141" s="17">
        <v>75</v>
      </c>
      <c r="C141" s="17">
        <v>0</v>
      </c>
      <c r="D141" s="17">
        <v>0</v>
      </c>
      <c r="E141" s="18">
        <v>5.6999998092651367</v>
      </c>
      <c r="F141" s="19">
        <v>31.829999923706055</v>
      </c>
      <c r="G141" s="19">
        <v>0.17900000512599945</v>
      </c>
      <c r="H141" s="17">
        <v>0</v>
      </c>
      <c r="R141" s="16">
        <v>13</v>
      </c>
      <c r="S141" s="16">
        <f t="shared" si="17"/>
        <v>15</v>
      </c>
      <c r="T141" s="16">
        <f t="shared" si="18"/>
        <v>73</v>
      </c>
      <c r="U141" s="16">
        <f t="shared" si="19"/>
        <v>22</v>
      </c>
      <c r="V141" s="16">
        <f t="shared" si="20"/>
        <v>191</v>
      </c>
      <c r="W141" s="32">
        <f t="shared" si="22"/>
        <v>0.23157894736842105</v>
      </c>
      <c r="X141" s="32">
        <f t="shared" si="23"/>
        <v>0.92718446601941751</v>
      </c>
      <c r="Y141" s="33">
        <f t="shared" si="24"/>
        <v>7.2815533980582492E-2</v>
      </c>
      <c r="Z141" s="16">
        <f t="shared" si="21"/>
        <v>263.2</v>
      </c>
    </row>
    <row r="142" spans="1:26" x14ac:dyDescent="0.25">
      <c r="A142" s="17">
        <v>141</v>
      </c>
      <c r="B142" s="17">
        <v>64</v>
      </c>
      <c r="C142" s="17">
        <v>0</v>
      </c>
      <c r="D142" s="17">
        <v>1</v>
      </c>
      <c r="E142" s="18">
        <v>7.4000000953674316</v>
      </c>
      <c r="F142" s="19">
        <v>26.360000610351563</v>
      </c>
      <c r="G142" s="19">
        <v>0.28099998831748962</v>
      </c>
      <c r="H142" s="17">
        <v>0</v>
      </c>
      <c r="R142" s="16">
        <v>13.1</v>
      </c>
      <c r="S142" s="16">
        <f t="shared" si="17"/>
        <v>15</v>
      </c>
      <c r="T142" s="16">
        <f t="shared" si="18"/>
        <v>73</v>
      </c>
      <c r="U142" s="16">
        <f t="shared" si="19"/>
        <v>22</v>
      </c>
      <c r="V142" s="16">
        <f t="shared" si="20"/>
        <v>191</v>
      </c>
      <c r="W142" s="32">
        <f t="shared" si="22"/>
        <v>0.23157894736842105</v>
      </c>
      <c r="X142" s="32">
        <f t="shared" si="23"/>
        <v>0.92718446601941751</v>
      </c>
      <c r="Y142" s="33">
        <f t="shared" si="24"/>
        <v>7.2815533980582492E-2</v>
      </c>
      <c r="Z142" s="16">
        <f t="shared" si="21"/>
        <v>263.2</v>
      </c>
    </row>
    <row r="143" spans="1:26" x14ac:dyDescent="0.25">
      <c r="A143" s="17">
        <v>142</v>
      </c>
      <c r="B143" s="17">
        <v>63</v>
      </c>
      <c r="C143" s="17">
        <v>0</v>
      </c>
      <c r="D143" s="17">
        <v>1</v>
      </c>
      <c r="E143" s="18">
        <v>4.0999999046325684</v>
      </c>
      <c r="F143" s="19">
        <v>30.5</v>
      </c>
      <c r="G143" s="19">
        <v>0.13400000333786011</v>
      </c>
      <c r="H143" s="17">
        <v>0</v>
      </c>
      <c r="R143" s="16">
        <v>13.2</v>
      </c>
      <c r="S143" s="16">
        <f t="shared" si="17"/>
        <v>15</v>
      </c>
      <c r="T143" s="16">
        <f t="shared" si="18"/>
        <v>73</v>
      </c>
      <c r="U143" s="16">
        <f t="shared" si="19"/>
        <v>22</v>
      </c>
      <c r="V143" s="16">
        <f t="shared" si="20"/>
        <v>191</v>
      </c>
      <c r="W143" s="32">
        <f t="shared" si="22"/>
        <v>0.23157894736842105</v>
      </c>
      <c r="X143" s="32">
        <f t="shared" si="23"/>
        <v>0.92718446601941751</v>
      </c>
      <c r="Y143" s="33">
        <f t="shared" si="24"/>
        <v>7.2815533980582492E-2</v>
      </c>
      <c r="Z143" s="16">
        <f t="shared" si="21"/>
        <v>263.2</v>
      </c>
    </row>
    <row r="144" spans="1:26" x14ac:dyDescent="0.25">
      <c r="A144" s="17">
        <v>143</v>
      </c>
      <c r="B144" s="17">
        <v>59</v>
      </c>
      <c r="C144" s="17">
        <v>0</v>
      </c>
      <c r="D144" s="17">
        <v>1</v>
      </c>
      <c r="E144" s="18">
        <v>9.8999996185302734</v>
      </c>
      <c r="F144" s="19">
        <v>22.709999084472656</v>
      </c>
      <c r="G144" s="19">
        <v>0.43599998950958252</v>
      </c>
      <c r="H144" s="17">
        <v>0</v>
      </c>
      <c r="R144" s="16">
        <v>13.3</v>
      </c>
      <c r="S144" s="16">
        <f t="shared" si="17"/>
        <v>15</v>
      </c>
      <c r="T144" s="16">
        <f t="shared" si="18"/>
        <v>73</v>
      </c>
      <c r="U144" s="16">
        <f t="shared" si="19"/>
        <v>22</v>
      </c>
      <c r="V144" s="16">
        <f t="shared" si="20"/>
        <v>191</v>
      </c>
      <c r="W144" s="32">
        <f t="shared" si="22"/>
        <v>0.23157894736842105</v>
      </c>
      <c r="X144" s="32">
        <f t="shared" si="23"/>
        <v>0.92718446601941751</v>
      </c>
      <c r="Y144" s="33">
        <f t="shared" si="24"/>
        <v>7.2815533980582492E-2</v>
      </c>
      <c r="Z144" s="16">
        <f t="shared" si="21"/>
        <v>263.2</v>
      </c>
    </row>
    <row r="145" spans="1:26" x14ac:dyDescent="0.25">
      <c r="A145" s="17">
        <v>144</v>
      </c>
      <c r="B145" s="17">
        <v>62</v>
      </c>
      <c r="C145" s="17">
        <v>0</v>
      </c>
      <c r="D145" s="17">
        <v>0</v>
      </c>
      <c r="E145" s="18">
        <v>7.5999999046325684</v>
      </c>
      <c r="F145" s="19">
        <v>73.519996643066406</v>
      </c>
      <c r="G145" s="19">
        <v>0.10300000011920929</v>
      </c>
      <c r="H145" s="17">
        <v>0</v>
      </c>
      <c r="R145" s="16">
        <v>13.4</v>
      </c>
      <c r="S145" s="16">
        <f t="shared" si="17"/>
        <v>15</v>
      </c>
      <c r="T145" s="16">
        <f t="shared" si="18"/>
        <v>74</v>
      </c>
      <c r="U145" s="16">
        <f t="shared" si="19"/>
        <v>21</v>
      </c>
      <c r="V145" s="16">
        <f t="shared" si="20"/>
        <v>191</v>
      </c>
      <c r="W145" s="32">
        <f t="shared" si="22"/>
        <v>0.22105263157894736</v>
      </c>
      <c r="X145" s="32">
        <f t="shared" si="23"/>
        <v>0.92718446601941751</v>
      </c>
      <c r="Y145" s="33">
        <f t="shared" si="24"/>
        <v>7.2815533980582492E-2</v>
      </c>
      <c r="Z145" s="16">
        <f t="shared" si="21"/>
        <v>266.60000000000002</v>
      </c>
    </row>
    <row r="146" spans="1:26" x14ac:dyDescent="0.25">
      <c r="A146" s="17">
        <v>145</v>
      </c>
      <c r="B146" s="17">
        <v>55</v>
      </c>
      <c r="C146" s="17">
        <v>0</v>
      </c>
      <c r="D146" s="17">
        <v>0</v>
      </c>
      <c r="E146" s="18">
        <v>5</v>
      </c>
      <c r="F146" s="19">
        <v>39.279998779296875</v>
      </c>
      <c r="G146" s="19">
        <v>0.12700000405311584</v>
      </c>
      <c r="H146" s="17">
        <v>0</v>
      </c>
      <c r="R146" s="16">
        <v>13.5</v>
      </c>
      <c r="S146" s="16">
        <f t="shared" si="17"/>
        <v>15</v>
      </c>
      <c r="T146" s="16">
        <f t="shared" si="18"/>
        <v>74</v>
      </c>
      <c r="U146" s="16">
        <f t="shared" si="19"/>
        <v>21</v>
      </c>
      <c r="V146" s="16">
        <f t="shared" si="20"/>
        <v>191</v>
      </c>
      <c r="W146" s="32">
        <f t="shared" si="22"/>
        <v>0.22105263157894736</v>
      </c>
      <c r="X146" s="32">
        <f t="shared" si="23"/>
        <v>0.92718446601941751</v>
      </c>
      <c r="Y146" s="33">
        <f t="shared" si="24"/>
        <v>7.2815533980582492E-2</v>
      </c>
      <c r="Z146" s="16">
        <f t="shared" si="21"/>
        <v>266.60000000000002</v>
      </c>
    </row>
    <row r="147" spans="1:26" x14ac:dyDescent="0.25">
      <c r="A147" s="17">
        <v>146</v>
      </c>
      <c r="B147" s="17">
        <v>66</v>
      </c>
      <c r="C147" s="17">
        <v>0</v>
      </c>
      <c r="D147" s="17">
        <v>1</v>
      </c>
      <c r="E147" s="18">
        <v>5.9000000953674316</v>
      </c>
      <c r="F147" s="19">
        <v>33.790000915527344</v>
      </c>
      <c r="G147" s="19">
        <v>0.17499999701976776</v>
      </c>
      <c r="H147" s="17">
        <v>0</v>
      </c>
      <c r="R147" s="16">
        <v>13.6</v>
      </c>
      <c r="S147" s="16">
        <f t="shared" si="17"/>
        <v>15</v>
      </c>
      <c r="T147" s="16">
        <f t="shared" si="18"/>
        <v>74</v>
      </c>
      <c r="U147" s="16">
        <f t="shared" si="19"/>
        <v>21</v>
      </c>
      <c r="V147" s="16">
        <f t="shared" si="20"/>
        <v>191</v>
      </c>
      <c r="W147" s="32">
        <f t="shared" si="22"/>
        <v>0.22105263157894736</v>
      </c>
      <c r="X147" s="32">
        <f t="shared" si="23"/>
        <v>0.92718446601941751</v>
      </c>
      <c r="Y147" s="33">
        <f t="shared" si="24"/>
        <v>7.2815533980582492E-2</v>
      </c>
      <c r="Z147" s="16">
        <f t="shared" si="21"/>
        <v>266.60000000000002</v>
      </c>
    </row>
    <row r="148" spans="1:26" x14ac:dyDescent="0.25">
      <c r="A148" s="17">
        <v>147</v>
      </c>
      <c r="B148" s="17">
        <v>56</v>
      </c>
      <c r="C148" s="17">
        <v>1</v>
      </c>
      <c r="D148" s="17">
        <v>1</v>
      </c>
      <c r="E148" s="18">
        <v>7.3000001907348633</v>
      </c>
      <c r="F148" s="19">
        <v>27.489999771118164</v>
      </c>
      <c r="G148" s="19">
        <v>0.26600000262260437</v>
      </c>
      <c r="H148" s="17">
        <v>1</v>
      </c>
      <c r="R148" s="16">
        <v>13.7</v>
      </c>
      <c r="S148" s="16">
        <f t="shared" si="17"/>
        <v>14</v>
      </c>
      <c r="T148" s="16">
        <f t="shared" si="18"/>
        <v>74</v>
      </c>
      <c r="U148" s="16">
        <f t="shared" si="19"/>
        <v>21</v>
      </c>
      <c r="V148" s="16">
        <f t="shared" si="20"/>
        <v>192</v>
      </c>
      <c r="W148" s="32">
        <f t="shared" si="22"/>
        <v>0.22105263157894736</v>
      </c>
      <c r="X148" s="32">
        <f t="shared" si="23"/>
        <v>0.93203883495145634</v>
      </c>
      <c r="Y148" s="33">
        <f t="shared" si="24"/>
        <v>6.7961165048543659E-2</v>
      </c>
      <c r="Z148" s="16">
        <f t="shared" si="21"/>
        <v>265.60000000000002</v>
      </c>
    </row>
    <row r="149" spans="1:26" x14ac:dyDescent="0.25">
      <c r="A149" s="17">
        <v>148</v>
      </c>
      <c r="B149" s="17">
        <v>60</v>
      </c>
      <c r="C149" s="17">
        <v>0</v>
      </c>
      <c r="D149" s="17">
        <v>1</v>
      </c>
      <c r="E149" s="18">
        <v>4.4000000953674316</v>
      </c>
      <c r="F149" s="19">
        <v>29.709999084472656</v>
      </c>
      <c r="G149" s="19">
        <v>0.14800000190734863</v>
      </c>
      <c r="H149" s="17">
        <v>0</v>
      </c>
      <c r="R149" s="16">
        <v>13.8</v>
      </c>
      <c r="S149" s="16">
        <f t="shared" si="17"/>
        <v>14</v>
      </c>
      <c r="T149" s="16">
        <f t="shared" si="18"/>
        <v>74</v>
      </c>
      <c r="U149" s="16">
        <f t="shared" si="19"/>
        <v>21</v>
      </c>
      <c r="V149" s="16">
        <f t="shared" si="20"/>
        <v>192</v>
      </c>
      <c r="W149" s="32">
        <f t="shared" si="22"/>
        <v>0.22105263157894736</v>
      </c>
      <c r="X149" s="32">
        <f t="shared" si="23"/>
        <v>0.93203883495145634</v>
      </c>
      <c r="Y149" s="33">
        <f t="shared" si="24"/>
        <v>6.7961165048543659E-2</v>
      </c>
      <c r="Z149" s="16">
        <f t="shared" si="21"/>
        <v>265.60000000000002</v>
      </c>
    </row>
    <row r="150" spans="1:26" x14ac:dyDescent="0.25">
      <c r="A150" s="17">
        <v>149</v>
      </c>
      <c r="B150" s="17">
        <v>52</v>
      </c>
      <c r="C150" s="17">
        <v>1</v>
      </c>
      <c r="D150" s="17">
        <v>1</v>
      </c>
      <c r="E150" s="18">
        <v>5.3000001907348633</v>
      </c>
      <c r="F150" s="19">
        <v>23.840000152587891</v>
      </c>
      <c r="G150" s="19">
        <v>0.22200000286102295</v>
      </c>
      <c r="H150" s="17">
        <v>1</v>
      </c>
      <c r="R150" s="16">
        <v>13.9</v>
      </c>
      <c r="S150" s="16">
        <f t="shared" si="17"/>
        <v>12</v>
      </c>
      <c r="T150" s="16">
        <f t="shared" si="18"/>
        <v>74</v>
      </c>
      <c r="U150" s="16">
        <f t="shared" si="19"/>
        <v>21</v>
      </c>
      <c r="V150" s="16">
        <f t="shared" si="20"/>
        <v>194</v>
      </c>
      <c r="W150" s="32">
        <f t="shared" si="22"/>
        <v>0.22105263157894736</v>
      </c>
      <c r="X150" s="32">
        <f t="shared" si="23"/>
        <v>0.94174757281553401</v>
      </c>
      <c r="Y150" s="33">
        <f t="shared" si="24"/>
        <v>5.8252427184465994E-2</v>
      </c>
      <c r="Z150" s="16">
        <f t="shared" si="21"/>
        <v>263.60000000000002</v>
      </c>
    </row>
    <row r="151" spans="1:26" x14ac:dyDescent="0.25">
      <c r="A151" s="17">
        <v>150</v>
      </c>
      <c r="B151" s="17">
        <v>60</v>
      </c>
      <c r="C151" s="17">
        <v>0</v>
      </c>
      <c r="D151" s="17">
        <v>1</v>
      </c>
      <c r="E151" s="18">
        <v>7.9000000953674316</v>
      </c>
      <c r="F151" s="19">
        <v>77.260002136230469</v>
      </c>
      <c r="G151" s="19">
        <v>0.10199999809265137</v>
      </c>
      <c r="H151" s="17">
        <v>0</v>
      </c>
      <c r="R151" s="16">
        <v>14</v>
      </c>
      <c r="S151" s="16">
        <f t="shared" si="17"/>
        <v>12</v>
      </c>
      <c r="T151" s="16">
        <f t="shared" si="18"/>
        <v>74</v>
      </c>
      <c r="U151" s="16">
        <f t="shared" si="19"/>
        <v>21</v>
      </c>
      <c r="V151" s="16">
        <f t="shared" si="20"/>
        <v>194</v>
      </c>
      <c r="W151" s="32">
        <f t="shared" si="22"/>
        <v>0.22105263157894736</v>
      </c>
      <c r="X151" s="32">
        <f t="shared" si="23"/>
        <v>0.94174757281553401</v>
      </c>
      <c r="Y151" s="33">
        <f t="shared" si="24"/>
        <v>5.8252427184465994E-2</v>
      </c>
      <c r="Z151" s="16">
        <f t="shared" si="21"/>
        <v>263.60000000000002</v>
      </c>
    </row>
    <row r="152" spans="1:26" x14ac:dyDescent="0.25">
      <c r="A152" s="17">
        <v>151</v>
      </c>
      <c r="B152" s="17">
        <v>66</v>
      </c>
      <c r="C152" s="17">
        <v>0</v>
      </c>
      <c r="D152" s="17">
        <v>0</v>
      </c>
      <c r="E152" s="18">
        <v>6.8000001907348633</v>
      </c>
      <c r="F152" s="19">
        <v>68.089996337890625</v>
      </c>
      <c r="G152" s="19">
        <v>0.10000000149011612</v>
      </c>
      <c r="H152" s="17">
        <v>0</v>
      </c>
      <c r="R152" s="16">
        <v>14.1</v>
      </c>
      <c r="S152" s="16">
        <f t="shared" si="17"/>
        <v>12</v>
      </c>
      <c r="T152" s="16">
        <f t="shared" si="18"/>
        <v>74</v>
      </c>
      <c r="U152" s="16">
        <f t="shared" si="19"/>
        <v>21</v>
      </c>
      <c r="V152" s="16">
        <f t="shared" si="20"/>
        <v>194</v>
      </c>
      <c r="W152" s="32">
        <f t="shared" si="22"/>
        <v>0.22105263157894736</v>
      </c>
      <c r="X152" s="32">
        <f t="shared" si="23"/>
        <v>0.94174757281553401</v>
      </c>
      <c r="Y152" s="33">
        <f t="shared" si="24"/>
        <v>5.8252427184465994E-2</v>
      </c>
      <c r="Z152" s="16">
        <f t="shared" si="21"/>
        <v>263.60000000000002</v>
      </c>
    </row>
    <row r="153" spans="1:26" x14ac:dyDescent="0.25">
      <c r="A153" s="17">
        <v>152</v>
      </c>
      <c r="B153" s="17">
        <v>70</v>
      </c>
      <c r="C153" s="17">
        <v>0</v>
      </c>
      <c r="D153" s="17">
        <v>0</v>
      </c>
      <c r="E153" s="18">
        <v>5.0999999046325684</v>
      </c>
      <c r="F153" s="19">
        <v>52.840000152587891</v>
      </c>
      <c r="G153" s="19">
        <v>9.7000002861022949E-2</v>
      </c>
      <c r="H153" s="17">
        <v>0</v>
      </c>
      <c r="R153" s="16">
        <v>14.2</v>
      </c>
      <c r="S153" s="16">
        <f t="shared" si="17"/>
        <v>11</v>
      </c>
      <c r="T153" s="16">
        <f t="shared" si="18"/>
        <v>74</v>
      </c>
      <c r="U153" s="16">
        <f t="shared" si="19"/>
        <v>21</v>
      </c>
      <c r="V153" s="16">
        <f t="shared" si="20"/>
        <v>195</v>
      </c>
      <c r="W153" s="32">
        <f t="shared" si="22"/>
        <v>0.22105263157894736</v>
      </c>
      <c r="X153" s="32">
        <f t="shared" si="23"/>
        <v>0.94660194174757284</v>
      </c>
      <c r="Y153" s="33">
        <f t="shared" si="24"/>
        <v>5.3398058252427161E-2</v>
      </c>
      <c r="Z153" s="16">
        <f t="shared" si="21"/>
        <v>262.60000000000002</v>
      </c>
    </row>
    <row r="154" spans="1:26" x14ac:dyDescent="0.25">
      <c r="A154" s="17">
        <v>153</v>
      </c>
      <c r="B154" s="17">
        <v>73</v>
      </c>
      <c r="C154" s="17">
        <v>0</v>
      </c>
      <c r="D154" s="17">
        <v>0</v>
      </c>
      <c r="E154" s="18">
        <v>6.0999999046325684</v>
      </c>
      <c r="F154" s="19">
        <v>20.840000152587891</v>
      </c>
      <c r="G154" s="19">
        <v>0.29300001263618469</v>
      </c>
      <c r="H154" s="17">
        <v>1</v>
      </c>
      <c r="R154" s="16">
        <v>14.3</v>
      </c>
      <c r="S154" s="16">
        <f t="shared" si="17"/>
        <v>11</v>
      </c>
      <c r="T154" s="16">
        <f t="shared" si="18"/>
        <v>74</v>
      </c>
      <c r="U154" s="16">
        <f t="shared" si="19"/>
        <v>21</v>
      </c>
      <c r="V154" s="16">
        <f t="shared" si="20"/>
        <v>195</v>
      </c>
      <c r="W154" s="32">
        <f t="shared" si="22"/>
        <v>0.22105263157894736</v>
      </c>
      <c r="X154" s="32">
        <f t="shared" si="23"/>
        <v>0.94660194174757284</v>
      </c>
      <c r="Y154" s="33">
        <f t="shared" si="24"/>
        <v>5.3398058252427161E-2</v>
      </c>
      <c r="Z154" s="16">
        <f t="shared" si="21"/>
        <v>262.60000000000002</v>
      </c>
    </row>
    <row r="155" spans="1:26" x14ac:dyDescent="0.25">
      <c r="A155" s="17">
        <v>154</v>
      </c>
      <c r="B155" s="17">
        <v>59</v>
      </c>
      <c r="C155" s="17">
        <v>0</v>
      </c>
      <c r="D155" s="17">
        <v>1</v>
      </c>
      <c r="E155" s="18">
        <v>8.5</v>
      </c>
      <c r="F155" s="19">
        <v>87.330001831054688</v>
      </c>
      <c r="G155" s="19">
        <v>9.7000002861022949E-2</v>
      </c>
      <c r="H155" s="17">
        <v>0</v>
      </c>
      <c r="R155" s="16">
        <v>14.4</v>
      </c>
      <c r="S155" s="16">
        <f t="shared" si="17"/>
        <v>11</v>
      </c>
      <c r="T155" s="16">
        <f t="shared" si="18"/>
        <v>74</v>
      </c>
      <c r="U155" s="16">
        <f t="shared" si="19"/>
        <v>21</v>
      </c>
      <c r="V155" s="16">
        <f t="shared" si="20"/>
        <v>195</v>
      </c>
      <c r="W155" s="32">
        <f t="shared" si="22"/>
        <v>0.22105263157894736</v>
      </c>
      <c r="X155" s="32">
        <f t="shared" si="23"/>
        <v>0.94660194174757284</v>
      </c>
      <c r="Y155" s="33">
        <f t="shared" si="24"/>
        <v>5.3398058252427161E-2</v>
      </c>
      <c r="Z155" s="16">
        <f t="shared" si="21"/>
        <v>262.60000000000002</v>
      </c>
    </row>
    <row r="156" spans="1:26" x14ac:dyDescent="0.25">
      <c r="A156" s="17">
        <v>155</v>
      </c>
      <c r="B156" s="17">
        <v>74</v>
      </c>
      <c r="C156" s="17">
        <v>0</v>
      </c>
      <c r="D156" s="17">
        <v>1</v>
      </c>
      <c r="E156" s="18">
        <v>7.4000000953674316</v>
      </c>
      <c r="F156" s="19">
        <v>31.620000839233398</v>
      </c>
      <c r="G156" s="19">
        <v>0.23399999737739563</v>
      </c>
      <c r="H156" s="17">
        <v>0</v>
      </c>
      <c r="R156" s="16">
        <v>14.5</v>
      </c>
      <c r="S156" s="16">
        <f t="shared" si="17"/>
        <v>11</v>
      </c>
      <c r="T156" s="16">
        <f t="shared" si="18"/>
        <v>74</v>
      </c>
      <c r="U156" s="16">
        <f t="shared" si="19"/>
        <v>21</v>
      </c>
      <c r="V156" s="16">
        <f t="shared" si="20"/>
        <v>195</v>
      </c>
      <c r="W156" s="32">
        <f t="shared" si="22"/>
        <v>0.22105263157894736</v>
      </c>
      <c r="X156" s="32">
        <f t="shared" si="23"/>
        <v>0.94660194174757284</v>
      </c>
      <c r="Y156" s="33">
        <f t="shared" si="24"/>
        <v>5.3398058252427161E-2</v>
      </c>
      <c r="Z156" s="16">
        <f t="shared" si="21"/>
        <v>262.60000000000002</v>
      </c>
    </row>
    <row r="157" spans="1:26" x14ac:dyDescent="0.25">
      <c r="A157" s="17">
        <v>156</v>
      </c>
      <c r="B157" s="17">
        <v>64</v>
      </c>
      <c r="C157" s="17">
        <v>1</v>
      </c>
      <c r="D157" s="17">
        <v>1</v>
      </c>
      <c r="E157" s="18">
        <v>6.5999999046325684</v>
      </c>
      <c r="F157" s="19">
        <v>20.680000305175781</v>
      </c>
      <c r="G157" s="19">
        <v>0.3190000057220459</v>
      </c>
      <c r="H157" s="17">
        <v>1</v>
      </c>
      <c r="R157" s="16">
        <v>14.6</v>
      </c>
      <c r="S157" s="16">
        <f t="shared" si="17"/>
        <v>11</v>
      </c>
      <c r="T157" s="16">
        <f t="shared" si="18"/>
        <v>74</v>
      </c>
      <c r="U157" s="16">
        <f t="shared" si="19"/>
        <v>21</v>
      </c>
      <c r="V157" s="16">
        <f t="shared" si="20"/>
        <v>195</v>
      </c>
      <c r="W157" s="32">
        <f t="shared" si="22"/>
        <v>0.22105263157894736</v>
      </c>
      <c r="X157" s="32">
        <f t="shared" si="23"/>
        <v>0.94660194174757284</v>
      </c>
      <c r="Y157" s="33">
        <f t="shared" si="24"/>
        <v>5.3398058252427161E-2</v>
      </c>
      <c r="Z157" s="16">
        <f t="shared" si="21"/>
        <v>262.60000000000002</v>
      </c>
    </row>
    <row r="158" spans="1:26" x14ac:dyDescent="0.25">
      <c r="A158" s="17">
        <v>157</v>
      </c>
      <c r="B158" s="17">
        <v>74</v>
      </c>
      <c r="C158" s="17">
        <v>0</v>
      </c>
      <c r="D158" s="17">
        <v>0</v>
      </c>
      <c r="E158" s="18">
        <v>7.3000001907348633</v>
      </c>
      <c r="F158" s="19">
        <v>39.479999542236328</v>
      </c>
      <c r="G158" s="19">
        <v>0.18500000238418579</v>
      </c>
      <c r="H158" s="17">
        <v>0</v>
      </c>
      <c r="R158" s="16">
        <v>14.7</v>
      </c>
      <c r="S158" s="16">
        <f t="shared" si="17"/>
        <v>11</v>
      </c>
      <c r="T158" s="16">
        <f t="shared" si="18"/>
        <v>74</v>
      </c>
      <c r="U158" s="16">
        <f t="shared" si="19"/>
        <v>21</v>
      </c>
      <c r="V158" s="16">
        <f t="shared" si="20"/>
        <v>195</v>
      </c>
      <c r="W158" s="32">
        <f t="shared" si="22"/>
        <v>0.22105263157894736</v>
      </c>
      <c r="X158" s="32">
        <f t="shared" si="23"/>
        <v>0.94660194174757284</v>
      </c>
      <c r="Y158" s="33">
        <f t="shared" si="24"/>
        <v>5.3398058252427161E-2</v>
      </c>
      <c r="Z158" s="16">
        <f t="shared" si="21"/>
        <v>262.60000000000002</v>
      </c>
    </row>
    <row r="159" spans="1:26" x14ac:dyDescent="0.25">
      <c r="A159" s="17">
        <v>158</v>
      </c>
      <c r="B159" s="17">
        <v>57</v>
      </c>
      <c r="C159" s="17">
        <v>1</v>
      </c>
      <c r="D159" s="17">
        <v>1</v>
      </c>
      <c r="E159" s="18">
        <v>4.9000000953674316</v>
      </c>
      <c r="F159" s="19">
        <v>38.619998931884766</v>
      </c>
      <c r="G159" s="19">
        <v>0.12700000405311584</v>
      </c>
      <c r="H159" s="17">
        <v>0</v>
      </c>
      <c r="R159" s="16">
        <v>14.8</v>
      </c>
      <c r="S159" s="16">
        <f t="shared" si="17"/>
        <v>11</v>
      </c>
      <c r="T159" s="16">
        <f t="shared" si="18"/>
        <v>74</v>
      </c>
      <c r="U159" s="16">
        <f t="shared" si="19"/>
        <v>21</v>
      </c>
      <c r="V159" s="16">
        <f t="shared" si="20"/>
        <v>195</v>
      </c>
      <c r="W159" s="32">
        <f t="shared" si="22"/>
        <v>0.22105263157894736</v>
      </c>
      <c r="X159" s="32">
        <f t="shared" si="23"/>
        <v>0.94660194174757284</v>
      </c>
      <c r="Y159" s="33">
        <f t="shared" si="24"/>
        <v>5.3398058252427161E-2</v>
      </c>
      <c r="Z159" s="16">
        <f t="shared" si="21"/>
        <v>262.60000000000002</v>
      </c>
    </row>
    <row r="160" spans="1:26" x14ac:dyDescent="0.25">
      <c r="A160" s="17">
        <v>159</v>
      </c>
      <c r="B160" s="17">
        <v>70</v>
      </c>
      <c r="C160" s="17">
        <v>0</v>
      </c>
      <c r="D160" s="17">
        <v>1</v>
      </c>
      <c r="E160" s="18">
        <v>4.8000001907348633</v>
      </c>
      <c r="F160" s="19">
        <v>67.489997863769531</v>
      </c>
      <c r="G160" s="19">
        <v>7.1000002324581146E-2</v>
      </c>
      <c r="H160" s="17">
        <v>0</v>
      </c>
      <c r="R160" s="16">
        <v>14.9</v>
      </c>
      <c r="S160" s="16">
        <f t="shared" si="17"/>
        <v>10</v>
      </c>
      <c r="T160" s="16">
        <f t="shared" si="18"/>
        <v>76</v>
      </c>
      <c r="U160" s="16">
        <f t="shared" si="19"/>
        <v>19</v>
      </c>
      <c r="V160" s="16">
        <f t="shared" si="20"/>
        <v>196</v>
      </c>
      <c r="W160" s="32">
        <f t="shared" si="22"/>
        <v>0.2</v>
      </c>
      <c r="X160" s="32">
        <f t="shared" si="23"/>
        <v>0.95145631067961167</v>
      </c>
      <c r="Y160" s="33">
        <f t="shared" si="24"/>
        <v>4.8543689320388328E-2</v>
      </c>
      <c r="Z160" s="16">
        <f t="shared" si="21"/>
        <v>268.39999999999998</v>
      </c>
    </row>
    <row r="161" spans="1:26" x14ac:dyDescent="0.25">
      <c r="A161" s="17">
        <v>160</v>
      </c>
      <c r="B161" s="17">
        <v>58</v>
      </c>
      <c r="C161" s="17">
        <v>0</v>
      </c>
      <c r="D161" s="17">
        <v>0</v>
      </c>
      <c r="E161" s="18">
        <v>7.6999998092651367</v>
      </c>
      <c r="F161" s="19">
        <v>74.44000244140625</v>
      </c>
      <c r="G161" s="19">
        <v>0.10300000011920929</v>
      </c>
      <c r="H161" s="17">
        <v>0</v>
      </c>
      <c r="R161" s="16">
        <v>15</v>
      </c>
      <c r="S161" s="16">
        <f t="shared" si="17"/>
        <v>10</v>
      </c>
      <c r="T161" s="16">
        <f t="shared" si="18"/>
        <v>76</v>
      </c>
      <c r="U161" s="16">
        <f t="shared" si="19"/>
        <v>19</v>
      </c>
      <c r="V161" s="16">
        <f t="shared" si="20"/>
        <v>196</v>
      </c>
      <c r="W161" s="32">
        <f t="shared" si="22"/>
        <v>0.2</v>
      </c>
      <c r="X161" s="32">
        <f t="shared" si="23"/>
        <v>0.95145631067961167</v>
      </c>
      <c r="Y161" s="33">
        <f t="shared" si="24"/>
        <v>4.8543689320388328E-2</v>
      </c>
      <c r="Z161" s="16">
        <f t="shared" si="21"/>
        <v>268.39999999999998</v>
      </c>
    </row>
    <row r="162" spans="1:26" x14ac:dyDescent="0.25">
      <c r="A162" s="17">
        <v>161</v>
      </c>
      <c r="B162" s="17">
        <v>69</v>
      </c>
      <c r="C162" s="17">
        <v>0</v>
      </c>
      <c r="D162" s="17">
        <v>1</v>
      </c>
      <c r="E162" s="18">
        <v>5</v>
      </c>
      <c r="F162" s="19">
        <v>40.049999237060547</v>
      </c>
      <c r="G162" s="19">
        <v>0.125</v>
      </c>
      <c r="H162" s="17">
        <v>0</v>
      </c>
      <c r="R162" s="16">
        <v>15.1</v>
      </c>
      <c r="S162" s="16">
        <f t="shared" si="17"/>
        <v>10</v>
      </c>
      <c r="T162" s="16">
        <f t="shared" si="18"/>
        <v>76</v>
      </c>
      <c r="U162" s="16">
        <f t="shared" si="19"/>
        <v>19</v>
      </c>
      <c r="V162" s="16">
        <f t="shared" si="20"/>
        <v>196</v>
      </c>
      <c r="W162" s="32">
        <f t="shared" si="22"/>
        <v>0.2</v>
      </c>
      <c r="X162" s="32">
        <f t="shared" si="23"/>
        <v>0.95145631067961167</v>
      </c>
      <c r="Y162" s="33">
        <f t="shared" si="24"/>
        <v>4.8543689320388328E-2</v>
      </c>
      <c r="Z162" s="16">
        <f t="shared" si="21"/>
        <v>268.39999999999998</v>
      </c>
    </row>
    <row r="163" spans="1:26" x14ac:dyDescent="0.25">
      <c r="A163" s="17">
        <v>162</v>
      </c>
      <c r="B163" s="17">
        <v>47</v>
      </c>
      <c r="C163" s="17">
        <v>1</v>
      </c>
      <c r="D163" s="17">
        <v>1</v>
      </c>
      <c r="E163" s="18">
        <v>8.1999998092651367</v>
      </c>
      <c r="F163" s="19">
        <v>32.490001678466797</v>
      </c>
      <c r="G163" s="19">
        <v>0.25200000405311584</v>
      </c>
      <c r="H163" s="17">
        <v>0</v>
      </c>
      <c r="R163" s="16">
        <v>15.2</v>
      </c>
      <c r="S163" s="16">
        <f t="shared" si="17"/>
        <v>9</v>
      </c>
      <c r="T163" s="16">
        <f t="shared" si="18"/>
        <v>76</v>
      </c>
      <c r="U163" s="16">
        <f t="shared" si="19"/>
        <v>19</v>
      </c>
      <c r="V163" s="16">
        <f t="shared" si="20"/>
        <v>197</v>
      </c>
      <c r="W163" s="32">
        <f t="shared" si="22"/>
        <v>0.2</v>
      </c>
      <c r="X163" s="32">
        <f t="shared" si="23"/>
        <v>0.9563106796116505</v>
      </c>
      <c r="Y163" s="33">
        <f t="shared" si="24"/>
        <v>4.3689320388349495E-2</v>
      </c>
      <c r="Z163" s="16">
        <f t="shared" si="21"/>
        <v>267.39999999999998</v>
      </c>
    </row>
    <row r="164" spans="1:26" x14ac:dyDescent="0.25">
      <c r="A164" s="17">
        <v>163</v>
      </c>
      <c r="B164" s="17">
        <v>55</v>
      </c>
      <c r="C164" s="17">
        <v>1</v>
      </c>
      <c r="D164" s="17">
        <v>1</v>
      </c>
      <c r="E164" s="18">
        <v>4.8000001907348633</v>
      </c>
      <c r="F164" s="19">
        <v>24.799999237060547</v>
      </c>
      <c r="G164" s="19">
        <v>0.1940000057220459</v>
      </c>
      <c r="H164" s="17">
        <v>0</v>
      </c>
      <c r="R164" s="16">
        <v>15.3</v>
      </c>
      <c r="S164" s="16">
        <f t="shared" si="17"/>
        <v>9</v>
      </c>
      <c r="T164" s="16">
        <f t="shared" si="18"/>
        <v>76</v>
      </c>
      <c r="U164" s="16">
        <f t="shared" si="19"/>
        <v>19</v>
      </c>
      <c r="V164" s="16">
        <f t="shared" si="20"/>
        <v>197</v>
      </c>
      <c r="W164" s="32">
        <f t="shared" si="22"/>
        <v>0.2</v>
      </c>
      <c r="X164" s="32">
        <f t="shared" si="23"/>
        <v>0.9563106796116505</v>
      </c>
      <c r="Y164" s="33">
        <f t="shared" si="24"/>
        <v>4.3689320388349495E-2</v>
      </c>
      <c r="Z164" s="16">
        <f t="shared" si="21"/>
        <v>267.39999999999998</v>
      </c>
    </row>
    <row r="165" spans="1:26" x14ac:dyDescent="0.25">
      <c r="A165" s="17">
        <v>164</v>
      </c>
      <c r="B165" s="17">
        <v>56</v>
      </c>
      <c r="C165" s="17">
        <v>0</v>
      </c>
      <c r="D165" s="17">
        <v>0</v>
      </c>
      <c r="E165" s="18">
        <v>4.9000000953674316</v>
      </c>
      <c r="F165" s="19">
        <v>29.969999313354492</v>
      </c>
      <c r="G165" s="19">
        <v>0.16300000250339508</v>
      </c>
      <c r="H165" s="17">
        <v>0</v>
      </c>
      <c r="R165" s="16">
        <v>15.4</v>
      </c>
      <c r="S165" s="16">
        <f t="shared" si="17"/>
        <v>9</v>
      </c>
      <c r="T165" s="16">
        <f t="shared" si="18"/>
        <v>76</v>
      </c>
      <c r="U165" s="16">
        <f t="shared" si="19"/>
        <v>19</v>
      </c>
      <c r="V165" s="16">
        <f t="shared" si="20"/>
        <v>197</v>
      </c>
      <c r="W165" s="32">
        <f t="shared" si="22"/>
        <v>0.2</v>
      </c>
      <c r="X165" s="32">
        <f t="shared" si="23"/>
        <v>0.9563106796116505</v>
      </c>
      <c r="Y165" s="33">
        <f t="shared" si="24"/>
        <v>4.3689320388349495E-2</v>
      </c>
      <c r="Z165" s="16">
        <f t="shared" si="21"/>
        <v>267.39999999999998</v>
      </c>
    </row>
    <row r="166" spans="1:26" x14ac:dyDescent="0.25">
      <c r="A166" s="17">
        <v>165</v>
      </c>
      <c r="B166" s="17">
        <v>76</v>
      </c>
      <c r="C166" s="17">
        <v>0</v>
      </c>
      <c r="D166" s="17">
        <v>0</v>
      </c>
      <c r="E166" s="18">
        <v>6.5</v>
      </c>
      <c r="F166" s="19">
        <v>88.169998168945313</v>
      </c>
      <c r="G166" s="19">
        <v>7.4000000953674316E-2</v>
      </c>
      <c r="H166" s="17">
        <v>0</v>
      </c>
      <c r="R166" s="16">
        <v>15.5</v>
      </c>
      <c r="S166" s="16">
        <f t="shared" si="17"/>
        <v>9</v>
      </c>
      <c r="T166" s="16">
        <f t="shared" si="18"/>
        <v>76</v>
      </c>
      <c r="U166" s="16">
        <f t="shared" si="19"/>
        <v>19</v>
      </c>
      <c r="V166" s="16">
        <f t="shared" si="20"/>
        <v>197</v>
      </c>
      <c r="W166" s="32">
        <f t="shared" si="22"/>
        <v>0.2</v>
      </c>
      <c r="X166" s="32">
        <f t="shared" si="23"/>
        <v>0.9563106796116505</v>
      </c>
      <c r="Y166" s="33">
        <f t="shared" si="24"/>
        <v>4.3689320388349495E-2</v>
      </c>
      <c r="Z166" s="16">
        <f t="shared" si="21"/>
        <v>267.39999999999998</v>
      </c>
    </row>
    <row r="167" spans="1:26" x14ac:dyDescent="0.25">
      <c r="A167" s="17">
        <v>166</v>
      </c>
      <c r="B167" s="17">
        <v>59</v>
      </c>
      <c r="C167" s="17">
        <v>0</v>
      </c>
      <c r="D167" s="17">
        <v>0</v>
      </c>
      <c r="E167" s="18">
        <v>5.8000001907348633</v>
      </c>
      <c r="F167" s="19">
        <v>39.540000915527344</v>
      </c>
      <c r="G167" s="19">
        <v>0.14699999988079071</v>
      </c>
      <c r="H167" s="17">
        <v>0</v>
      </c>
      <c r="R167" s="16">
        <v>15.6</v>
      </c>
      <c r="S167" s="16">
        <f t="shared" si="17"/>
        <v>9</v>
      </c>
      <c r="T167" s="16">
        <f t="shared" si="18"/>
        <v>76</v>
      </c>
      <c r="U167" s="16">
        <f t="shared" si="19"/>
        <v>19</v>
      </c>
      <c r="V167" s="16">
        <f t="shared" si="20"/>
        <v>197</v>
      </c>
      <c r="W167" s="32">
        <f t="shared" si="22"/>
        <v>0.2</v>
      </c>
      <c r="X167" s="32">
        <f t="shared" si="23"/>
        <v>0.9563106796116505</v>
      </c>
      <c r="Y167" s="33">
        <f t="shared" si="24"/>
        <v>4.3689320388349495E-2</v>
      </c>
      <c r="Z167" s="16">
        <f t="shared" si="21"/>
        <v>267.39999999999998</v>
      </c>
    </row>
    <row r="168" spans="1:26" x14ac:dyDescent="0.25">
      <c r="A168" s="17">
        <v>167</v>
      </c>
      <c r="B168" s="17">
        <v>70</v>
      </c>
      <c r="C168" s="17">
        <v>0</v>
      </c>
      <c r="D168" s="17">
        <v>0</v>
      </c>
      <c r="E168" s="18">
        <v>9.1999998092651367</v>
      </c>
      <c r="F168" s="19">
        <v>40.220001220703125</v>
      </c>
      <c r="G168" s="19">
        <v>0.22900000214576721</v>
      </c>
      <c r="H168" s="17">
        <v>1</v>
      </c>
      <c r="R168" s="16">
        <v>15.7</v>
      </c>
      <c r="S168" s="16">
        <f t="shared" si="17"/>
        <v>9</v>
      </c>
      <c r="T168" s="16">
        <f t="shared" si="18"/>
        <v>77</v>
      </c>
      <c r="U168" s="16">
        <f t="shared" si="19"/>
        <v>18</v>
      </c>
      <c r="V168" s="16">
        <f t="shared" si="20"/>
        <v>197</v>
      </c>
      <c r="W168" s="32">
        <f t="shared" si="22"/>
        <v>0.18947368421052632</v>
      </c>
      <c r="X168" s="32">
        <f t="shared" si="23"/>
        <v>0.9563106796116505</v>
      </c>
      <c r="Y168" s="33">
        <f t="shared" si="24"/>
        <v>4.3689320388349495E-2</v>
      </c>
      <c r="Z168" s="16">
        <f t="shared" si="21"/>
        <v>270.8</v>
      </c>
    </row>
    <row r="169" spans="1:26" x14ac:dyDescent="0.25">
      <c r="A169" s="17">
        <v>168</v>
      </c>
      <c r="B169" s="17">
        <v>64</v>
      </c>
      <c r="C169" s="17">
        <v>0</v>
      </c>
      <c r="D169" s="17">
        <v>0</v>
      </c>
      <c r="E169" s="18">
        <v>9.8999996185302734</v>
      </c>
      <c r="F169" s="19">
        <v>60.130001068115234</v>
      </c>
      <c r="G169" s="19">
        <v>0.16500000655651093</v>
      </c>
      <c r="H169" s="17">
        <v>1</v>
      </c>
      <c r="R169" s="16">
        <v>15.8</v>
      </c>
      <c r="S169" s="16">
        <f t="shared" si="17"/>
        <v>9</v>
      </c>
      <c r="T169" s="16">
        <f t="shared" si="18"/>
        <v>77</v>
      </c>
      <c r="U169" s="16">
        <f t="shared" si="19"/>
        <v>18</v>
      </c>
      <c r="V169" s="16">
        <f t="shared" si="20"/>
        <v>197</v>
      </c>
      <c r="W169" s="32">
        <f t="shared" si="22"/>
        <v>0.18947368421052632</v>
      </c>
      <c r="X169" s="32">
        <f t="shared" si="23"/>
        <v>0.9563106796116505</v>
      </c>
      <c r="Y169" s="33">
        <f t="shared" si="24"/>
        <v>4.3689320388349495E-2</v>
      </c>
      <c r="Z169" s="16">
        <f t="shared" si="21"/>
        <v>270.8</v>
      </c>
    </row>
    <row r="170" spans="1:26" x14ac:dyDescent="0.25">
      <c r="A170" s="17">
        <v>169</v>
      </c>
      <c r="B170" s="17">
        <v>69</v>
      </c>
      <c r="C170" s="17">
        <v>0</v>
      </c>
      <c r="D170" s="17">
        <v>0</v>
      </c>
      <c r="E170" s="18">
        <v>14.800000190734863</v>
      </c>
      <c r="F170" s="19">
        <v>51.759998321533203</v>
      </c>
      <c r="G170" s="19">
        <v>0.28600001335144043</v>
      </c>
      <c r="H170" s="17">
        <v>1</v>
      </c>
      <c r="R170" s="16">
        <v>15.9</v>
      </c>
      <c r="S170" s="16">
        <f t="shared" si="17"/>
        <v>9</v>
      </c>
      <c r="T170" s="16">
        <f t="shared" si="18"/>
        <v>77</v>
      </c>
      <c r="U170" s="16">
        <f t="shared" si="19"/>
        <v>18</v>
      </c>
      <c r="V170" s="16">
        <f t="shared" si="20"/>
        <v>197</v>
      </c>
      <c r="W170" s="32">
        <f t="shared" si="22"/>
        <v>0.18947368421052632</v>
      </c>
      <c r="X170" s="32">
        <f t="shared" si="23"/>
        <v>0.9563106796116505</v>
      </c>
      <c r="Y170" s="33">
        <f t="shared" si="24"/>
        <v>4.3689320388349495E-2</v>
      </c>
      <c r="Z170" s="16">
        <f t="shared" si="21"/>
        <v>270.8</v>
      </c>
    </row>
    <row r="171" spans="1:26" x14ac:dyDescent="0.25">
      <c r="A171" s="17">
        <v>170</v>
      </c>
      <c r="B171" s="17">
        <v>73</v>
      </c>
      <c r="C171" s="17">
        <v>1</v>
      </c>
      <c r="D171" s="17">
        <v>1</v>
      </c>
      <c r="E171" s="18">
        <v>4.3000001907348633</v>
      </c>
      <c r="F171" s="19">
        <v>80.959999084472656</v>
      </c>
      <c r="G171" s="19">
        <v>5.299999937415123E-2</v>
      </c>
      <c r="H171" s="17">
        <v>0</v>
      </c>
      <c r="R171" s="16">
        <v>16</v>
      </c>
      <c r="S171" s="16">
        <f t="shared" si="17"/>
        <v>9</v>
      </c>
      <c r="T171" s="16">
        <f t="shared" si="18"/>
        <v>77</v>
      </c>
      <c r="U171" s="16">
        <f t="shared" si="19"/>
        <v>18</v>
      </c>
      <c r="V171" s="16">
        <f t="shared" si="20"/>
        <v>197</v>
      </c>
      <c r="W171" s="32">
        <f t="shared" si="22"/>
        <v>0.18947368421052632</v>
      </c>
      <c r="X171" s="32">
        <f t="shared" si="23"/>
        <v>0.9563106796116505</v>
      </c>
      <c r="Y171" s="33">
        <f t="shared" si="24"/>
        <v>4.3689320388349495E-2</v>
      </c>
      <c r="Z171" s="16">
        <f t="shared" si="21"/>
        <v>270.8</v>
      </c>
    </row>
    <row r="172" spans="1:26" x14ac:dyDescent="0.25">
      <c r="A172" s="17">
        <v>171</v>
      </c>
      <c r="B172" s="17">
        <v>65</v>
      </c>
      <c r="C172" s="17">
        <v>1</v>
      </c>
      <c r="D172" s="17">
        <v>1</v>
      </c>
      <c r="E172" s="18">
        <v>0.60000002384185791</v>
      </c>
      <c r="F172" s="19">
        <v>16.430000305175781</v>
      </c>
      <c r="G172" s="19">
        <v>3.7000000476837158E-2</v>
      </c>
      <c r="H172" s="17">
        <v>0</v>
      </c>
      <c r="R172" s="16">
        <v>16.100000000000001</v>
      </c>
      <c r="S172" s="16">
        <f t="shared" si="17"/>
        <v>9</v>
      </c>
      <c r="T172" s="16">
        <f t="shared" si="18"/>
        <v>77</v>
      </c>
      <c r="U172" s="16">
        <f t="shared" si="19"/>
        <v>18</v>
      </c>
      <c r="V172" s="16">
        <f t="shared" si="20"/>
        <v>197</v>
      </c>
      <c r="W172" s="32">
        <f t="shared" si="22"/>
        <v>0.18947368421052632</v>
      </c>
      <c r="X172" s="32">
        <f t="shared" si="23"/>
        <v>0.9563106796116505</v>
      </c>
      <c r="Y172" s="33">
        <f t="shared" si="24"/>
        <v>4.3689320388349495E-2</v>
      </c>
      <c r="Z172" s="16">
        <f t="shared" si="21"/>
        <v>270.8</v>
      </c>
    </row>
    <row r="173" spans="1:26" x14ac:dyDescent="0.25">
      <c r="A173" s="17">
        <v>172</v>
      </c>
      <c r="B173" s="17">
        <v>65</v>
      </c>
      <c r="C173" s="17">
        <v>1</v>
      </c>
      <c r="D173" s="17">
        <v>1</v>
      </c>
      <c r="E173" s="18">
        <v>1</v>
      </c>
      <c r="F173" s="19">
        <v>20.299999237060547</v>
      </c>
      <c r="G173" s="19">
        <v>4.8999998718500137E-2</v>
      </c>
      <c r="H173" s="17">
        <v>0</v>
      </c>
      <c r="R173" s="16">
        <v>16.2</v>
      </c>
      <c r="S173" s="16">
        <f t="shared" si="17"/>
        <v>9</v>
      </c>
      <c r="T173" s="16">
        <f t="shared" si="18"/>
        <v>77</v>
      </c>
      <c r="U173" s="16">
        <f t="shared" si="19"/>
        <v>18</v>
      </c>
      <c r="V173" s="16">
        <f t="shared" si="20"/>
        <v>197</v>
      </c>
      <c r="W173" s="32">
        <f t="shared" si="22"/>
        <v>0.18947368421052632</v>
      </c>
      <c r="X173" s="32">
        <f t="shared" si="23"/>
        <v>0.9563106796116505</v>
      </c>
      <c r="Y173" s="33">
        <f t="shared" si="24"/>
        <v>4.3689320388349495E-2</v>
      </c>
      <c r="Z173" s="16">
        <f t="shared" si="21"/>
        <v>270.8</v>
      </c>
    </row>
    <row r="174" spans="1:26" x14ac:dyDescent="0.25">
      <c r="A174" s="17">
        <v>173</v>
      </c>
      <c r="B174" s="17">
        <v>74</v>
      </c>
      <c r="C174" s="17">
        <v>0</v>
      </c>
      <c r="D174" s="17">
        <v>1</v>
      </c>
      <c r="E174" s="18">
        <v>2.0999999046325684</v>
      </c>
      <c r="F174" s="19">
        <v>48.880001068115234</v>
      </c>
      <c r="G174" s="19">
        <v>4.3000001460313797E-2</v>
      </c>
      <c r="H174" s="17">
        <v>0</v>
      </c>
      <c r="R174" s="16">
        <v>16.3</v>
      </c>
      <c r="S174" s="16">
        <f t="shared" si="17"/>
        <v>9</v>
      </c>
      <c r="T174" s="16">
        <f t="shared" si="18"/>
        <v>77</v>
      </c>
      <c r="U174" s="16">
        <f t="shared" si="19"/>
        <v>18</v>
      </c>
      <c r="V174" s="16">
        <f t="shared" si="20"/>
        <v>197</v>
      </c>
      <c r="W174" s="32">
        <f t="shared" si="22"/>
        <v>0.18947368421052632</v>
      </c>
      <c r="X174" s="32">
        <f t="shared" si="23"/>
        <v>0.9563106796116505</v>
      </c>
      <c r="Y174" s="33">
        <f t="shared" si="24"/>
        <v>4.3689320388349495E-2</v>
      </c>
      <c r="Z174" s="16">
        <f t="shared" si="21"/>
        <v>270.8</v>
      </c>
    </row>
    <row r="175" spans="1:26" x14ac:dyDescent="0.25">
      <c r="A175" s="17">
        <v>174</v>
      </c>
      <c r="B175" s="17">
        <v>63</v>
      </c>
      <c r="C175" s="17">
        <v>0</v>
      </c>
      <c r="D175" s="17">
        <v>1</v>
      </c>
      <c r="E175" s="18">
        <v>1.8999999761581421</v>
      </c>
      <c r="F175" s="19">
        <v>25.690000534057617</v>
      </c>
      <c r="G175" s="19">
        <v>7.4000000953674316E-2</v>
      </c>
      <c r="H175" s="17">
        <v>0</v>
      </c>
      <c r="R175" s="16">
        <v>16.399999999999999</v>
      </c>
      <c r="S175" s="16">
        <f t="shared" si="17"/>
        <v>9</v>
      </c>
      <c r="T175" s="16">
        <f t="shared" si="18"/>
        <v>78</v>
      </c>
      <c r="U175" s="16">
        <f t="shared" si="19"/>
        <v>17</v>
      </c>
      <c r="V175" s="16">
        <f t="shared" si="20"/>
        <v>197</v>
      </c>
      <c r="W175" s="32">
        <f t="shared" si="22"/>
        <v>0.17894736842105263</v>
      </c>
      <c r="X175" s="32">
        <f t="shared" si="23"/>
        <v>0.9563106796116505</v>
      </c>
      <c r="Y175" s="33">
        <f t="shared" si="24"/>
        <v>4.3689320388349495E-2</v>
      </c>
      <c r="Z175" s="16">
        <f t="shared" si="21"/>
        <v>274.2</v>
      </c>
    </row>
    <row r="176" spans="1:26" x14ac:dyDescent="0.25">
      <c r="A176" s="17">
        <v>175</v>
      </c>
      <c r="B176" s="17">
        <v>68</v>
      </c>
      <c r="C176" s="17">
        <v>0</v>
      </c>
      <c r="D176" s="17">
        <v>0</v>
      </c>
      <c r="E176" s="18">
        <v>7.6999998092651367</v>
      </c>
      <c r="F176" s="19">
        <v>48.259998321533203</v>
      </c>
      <c r="G176" s="19">
        <v>0.15999999642372131</v>
      </c>
      <c r="H176" s="17">
        <v>0</v>
      </c>
      <c r="R176" s="16">
        <v>16.5</v>
      </c>
      <c r="S176" s="16">
        <f t="shared" si="17"/>
        <v>9</v>
      </c>
      <c r="T176" s="16">
        <f t="shared" si="18"/>
        <v>78</v>
      </c>
      <c r="U176" s="16">
        <f t="shared" si="19"/>
        <v>17</v>
      </c>
      <c r="V176" s="16">
        <f t="shared" si="20"/>
        <v>197</v>
      </c>
      <c r="W176" s="32">
        <f t="shared" si="22"/>
        <v>0.17894736842105263</v>
      </c>
      <c r="X176" s="32">
        <f t="shared" si="23"/>
        <v>0.9563106796116505</v>
      </c>
      <c r="Y176" s="33">
        <f t="shared" si="24"/>
        <v>4.3689320388349495E-2</v>
      </c>
      <c r="Z176" s="16">
        <f t="shared" si="21"/>
        <v>274.2</v>
      </c>
    </row>
    <row r="177" spans="1:26" x14ac:dyDescent="0.25">
      <c r="A177" s="17">
        <v>176</v>
      </c>
      <c r="B177" s="17">
        <v>69</v>
      </c>
      <c r="C177" s="17">
        <v>1</v>
      </c>
      <c r="D177" s="17">
        <v>0</v>
      </c>
      <c r="E177" s="18">
        <v>5</v>
      </c>
      <c r="F177" s="19">
        <v>28.420000076293945</v>
      </c>
      <c r="G177" s="19">
        <v>0.17599999904632568</v>
      </c>
      <c r="H177" s="17">
        <v>0</v>
      </c>
      <c r="R177" s="16">
        <v>16.600000000000001</v>
      </c>
      <c r="S177" s="16">
        <f t="shared" si="17"/>
        <v>9</v>
      </c>
      <c r="T177" s="16">
        <f t="shared" si="18"/>
        <v>78</v>
      </c>
      <c r="U177" s="16">
        <f t="shared" si="19"/>
        <v>17</v>
      </c>
      <c r="V177" s="16">
        <f t="shared" si="20"/>
        <v>197</v>
      </c>
      <c r="W177" s="32">
        <f t="shared" si="22"/>
        <v>0.17894736842105263</v>
      </c>
      <c r="X177" s="32">
        <f t="shared" si="23"/>
        <v>0.9563106796116505</v>
      </c>
      <c r="Y177" s="33">
        <f t="shared" si="24"/>
        <v>4.3689320388349495E-2</v>
      </c>
      <c r="Z177" s="16">
        <f t="shared" si="21"/>
        <v>274.2</v>
      </c>
    </row>
    <row r="178" spans="1:26" x14ac:dyDescent="0.25">
      <c r="A178" s="17">
        <v>177</v>
      </c>
      <c r="B178" s="17">
        <v>62</v>
      </c>
      <c r="C178" s="17">
        <v>0</v>
      </c>
      <c r="D178" s="17">
        <v>0</v>
      </c>
      <c r="E178" s="18">
        <v>7</v>
      </c>
      <c r="F178" s="19">
        <v>22</v>
      </c>
      <c r="G178" s="19">
        <v>0.31799998879432678</v>
      </c>
      <c r="H178" s="17">
        <v>0</v>
      </c>
      <c r="R178" s="16">
        <v>16.7</v>
      </c>
      <c r="S178" s="16">
        <f t="shared" si="17"/>
        <v>9</v>
      </c>
      <c r="T178" s="16">
        <f t="shared" si="18"/>
        <v>79</v>
      </c>
      <c r="U178" s="16">
        <f t="shared" si="19"/>
        <v>16</v>
      </c>
      <c r="V178" s="16">
        <f t="shared" si="20"/>
        <v>197</v>
      </c>
      <c r="W178" s="32">
        <f t="shared" si="22"/>
        <v>0.16842105263157894</v>
      </c>
      <c r="X178" s="32">
        <f t="shared" si="23"/>
        <v>0.9563106796116505</v>
      </c>
      <c r="Y178" s="33">
        <f t="shared" si="24"/>
        <v>4.3689320388349495E-2</v>
      </c>
      <c r="Z178" s="16">
        <f t="shared" si="21"/>
        <v>277.59999999999997</v>
      </c>
    </row>
    <row r="179" spans="1:26" x14ac:dyDescent="0.25">
      <c r="A179" s="17">
        <v>178</v>
      </c>
      <c r="B179" s="17">
        <v>75</v>
      </c>
      <c r="C179" s="17">
        <v>0</v>
      </c>
      <c r="D179" s="17">
        <v>0</v>
      </c>
      <c r="E179" s="18">
        <v>9.1000003814697266</v>
      </c>
      <c r="F179" s="19">
        <v>32.330001831054688</v>
      </c>
      <c r="G179" s="19">
        <v>0.28099998831748962</v>
      </c>
      <c r="H179" s="17">
        <v>0</v>
      </c>
      <c r="R179" s="16">
        <v>16.8</v>
      </c>
      <c r="S179" s="16">
        <f t="shared" si="17"/>
        <v>8</v>
      </c>
      <c r="T179" s="16">
        <f t="shared" si="18"/>
        <v>79</v>
      </c>
      <c r="U179" s="16">
        <f t="shared" si="19"/>
        <v>16</v>
      </c>
      <c r="V179" s="16">
        <f t="shared" si="20"/>
        <v>198</v>
      </c>
      <c r="W179" s="32">
        <f t="shared" si="22"/>
        <v>0.16842105263157894</v>
      </c>
      <c r="X179" s="32">
        <f t="shared" si="23"/>
        <v>0.96116504854368934</v>
      </c>
      <c r="Y179" s="33">
        <f t="shared" si="24"/>
        <v>3.8834951456310662E-2</v>
      </c>
      <c r="Z179" s="16">
        <f t="shared" si="21"/>
        <v>276.59999999999997</v>
      </c>
    </row>
    <row r="180" spans="1:26" x14ac:dyDescent="0.25">
      <c r="A180" s="17">
        <v>179</v>
      </c>
      <c r="B180" s="17">
        <v>75</v>
      </c>
      <c r="C180" s="17">
        <v>0</v>
      </c>
      <c r="D180" s="17">
        <v>0</v>
      </c>
      <c r="E180" s="18">
        <v>5.3000001907348633</v>
      </c>
      <c r="F180" s="19">
        <v>75.220001220703125</v>
      </c>
      <c r="G180" s="19">
        <v>7.0000000298023224E-2</v>
      </c>
      <c r="H180" s="17">
        <v>0</v>
      </c>
      <c r="R180" s="16">
        <v>16.899999999999999</v>
      </c>
      <c r="S180" s="16">
        <f t="shared" si="17"/>
        <v>7</v>
      </c>
      <c r="T180" s="16">
        <f t="shared" si="18"/>
        <v>79</v>
      </c>
      <c r="U180" s="16">
        <f t="shared" si="19"/>
        <v>16</v>
      </c>
      <c r="V180" s="16">
        <f t="shared" si="20"/>
        <v>199</v>
      </c>
      <c r="W180" s="32">
        <f t="shared" si="22"/>
        <v>0.16842105263157894</v>
      </c>
      <c r="X180" s="32">
        <f t="shared" si="23"/>
        <v>0.96601941747572817</v>
      </c>
      <c r="Y180" s="33">
        <f t="shared" si="24"/>
        <v>3.398058252427183E-2</v>
      </c>
      <c r="Z180" s="16">
        <f t="shared" si="21"/>
        <v>275.59999999999997</v>
      </c>
    </row>
    <row r="181" spans="1:26" x14ac:dyDescent="0.25">
      <c r="A181" s="17">
        <v>180</v>
      </c>
      <c r="B181" s="17">
        <v>71</v>
      </c>
      <c r="C181" s="17">
        <v>1</v>
      </c>
      <c r="D181" s="17">
        <v>1</v>
      </c>
      <c r="E181" s="18">
        <v>8.6999998092651367</v>
      </c>
      <c r="F181" s="19">
        <v>79.150001525878906</v>
      </c>
      <c r="G181" s="19">
        <v>0.10999999940395355</v>
      </c>
      <c r="H181" s="17">
        <v>0</v>
      </c>
      <c r="R181" s="16">
        <v>17</v>
      </c>
      <c r="S181" s="16">
        <f t="shared" si="17"/>
        <v>7</v>
      </c>
      <c r="T181" s="16">
        <f t="shared" si="18"/>
        <v>79</v>
      </c>
      <c r="U181" s="16">
        <f t="shared" si="19"/>
        <v>16</v>
      </c>
      <c r="V181" s="16">
        <f t="shared" si="20"/>
        <v>199</v>
      </c>
      <c r="W181" s="32">
        <f t="shared" si="22"/>
        <v>0.16842105263157894</v>
      </c>
      <c r="X181" s="32">
        <f t="shared" si="23"/>
        <v>0.96601941747572817</v>
      </c>
      <c r="Y181" s="33">
        <f t="shared" si="24"/>
        <v>3.398058252427183E-2</v>
      </c>
      <c r="Z181" s="16">
        <f t="shared" si="21"/>
        <v>275.59999999999997</v>
      </c>
    </row>
    <row r="182" spans="1:26" x14ac:dyDescent="0.25">
      <c r="A182" s="17">
        <v>181</v>
      </c>
      <c r="B182" s="17">
        <v>74</v>
      </c>
      <c r="C182" s="17">
        <v>1</v>
      </c>
      <c r="D182" s="17">
        <v>1</v>
      </c>
      <c r="E182" s="18">
        <v>8</v>
      </c>
      <c r="F182" s="19">
        <v>39.979999542236328</v>
      </c>
      <c r="G182" s="19">
        <v>0.20000000298023224</v>
      </c>
      <c r="H182" s="17">
        <v>1</v>
      </c>
      <c r="R182" s="16">
        <v>17.100000000000001</v>
      </c>
      <c r="S182" s="16">
        <f t="shared" si="17"/>
        <v>7</v>
      </c>
      <c r="T182" s="16">
        <f t="shared" si="18"/>
        <v>79</v>
      </c>
      <c r="U182" s="16">
        <f t="shared" si="19"/>
        <v>16</v>
      </c>
      <c r="V182" s="16">
        <f t="shared" si="20"/>
        <v>199</v>
      </c>
      <c r="W182" s="32">
        <f t="shared" si="22"/>
        <v>0.16842105263157894</v>
      </c>
      <c r="X182" s="32">
        <f t="shared" si="23"/>
        <v>0.96601941747572817</v>
      </c>
      <c r="Y182" s="33">
        <f t="shared" si="24"/>
        <v>3.398058252427183E-2</v>
      </c>
      <c r="Z182" s="16">
        <f t="shared" si="21"/>
        <v>275.59999999999997</v>
      </c>
    </row>
    <row r="183" spans="1:26" x14ac:dyDescent="0.25">
      <c r="A183" s="17">
        <v>182</v>
      </c>
      <c r="B183" s="17">
        <v>78</v>
      </c>
      <c r="C183" s="17">
        <v>1</v>
      </c>
      <c r="D183" s="17">
        <v>0</v>
      </c>
      <c r="E183" s="18">
        <v>1.5</v>
      </c>
      <c r="F183" s="19">
        <v>38</v>
      </c>
      <c r="G183" s="19">
        <v>3.9473682641983032E-2</v>
      </c>
      <c r="H183" s="17">
        <v>0</v>
      </c>
      <c r="R183" s="16">
        <v>17.2</v>
      </c>
      <c r="S183" s="16">
        <f t="shared" si="17"/>
        <v>7</v>
      </c>
      <c r="T183" s="16">
        <f t="shared" si="18"/>
        <v>79</v>
      </c>
      <c r="U183" s="16">
        <f t="shared" si="19"/>
        <v>16</v>
      </c>
      <c r="V183" s="16">
        <f t="shared" si="20"/>
        <v>199</v>
      </c>
      <c r="W183" s="32">
        <f t="shared" si="22"/>
        <v>0.16842105263157894</v>
      </c>
      <c r="X183" s="32">
        <f t="shared" si="23"/>
        <v>0.96601941747572817</v>
      </c>
      <c r="Y183" s="33">
        <f t="shared" si="24"/>
        <v>3.398058252427183E-2</v>
      </c>
      <c r="Z183" s="16">
        <f t="shared" si="21"/>
        <v>275.59999999999997</v>
      </c>
    </row>
    <row r="184" spans="1:26" x14ac:dyDescent="0.25">
      <c r="A184" s="17">
        <v>183</v>
      </c>
      <c r="B184" s="17">
        <v>57</v>
      </c>
      <c r="C184" s="17">
        <v>1</v>
      </c>
      <c r="D184" s="17">
        <v>0</v>
      </c>
      <c r="E184" s="18">
        <v>0.5</v>
      </c>
      <c r="F184" s="19">
        <v>8</v>
      </c>
      <c r="G184" s="19">
        <v>6.25E-2</v>
      </c>
      <c r="H184" s="17">
        <v>1</v>
      </c>
      <c r="R184" s="16">
        <v>17.3</v>
      </c>
      <c r="S184" s="16">
        <f t="shared" si="17"/>
        <v>5</v>
      </c>
      <c r="T184" s="16">
        <f t="shared" si="18"/>
        <v>80</v>
      </c>
      <c r="U184" s="16">
        <f t="shared" si="19"/>
        <v>15</v>
      </c>
      <c r="V184" s="16">
        <f t="shared" si="20"/>
        <v>201</v>
      </c>
      <c r="W184" s="32">
        <f t="shared" si="22"/>
        <v>0.15789473684210525</v>
      </c>
      <c r="X184" s="32">
        <f t="shared" si="23"/>
        <v>0.97572815533980584</v>
      </c>
      <c r="Y184" s="33">
        <f t="shared" si="24"/>
        <v>2.4271844660194164E-2</v>
      </c>
      <c r="Z184" s="16">
        <f t="shared" si="21"/>
        <v>277</v>
      </c>
    </row>
    <row r="185" spans="1:26" x14ac:dyDescent="0.25">
      <c r="A185" s="17">
        <v>184</v>
      </c>
      <c r="B185" s="17">
        <v>75</v>
      </c>
      <c r="C185" s="17">
        <v>0</v>
      </c>
      <c r="D185" s="17">
        <v>1</v>
      </c>
      <c r="E185" s="18">
        <v>13.899999618530273</v>
      </c>
      <c r="F185" s="19">
        <v>36.400001525878906</v>
      </c>
      <c r="G185" s="19">
        <v>0.38186809420585632</v>
      </c>
      <c r="H185" s="17">
        <v>0</v>
      </c>
      <c r="R185" s="16">
        <v>17.399999999999999</v>
      </c>
      <c r="S185" s="16">
        <f t="shared" si="17"/>
        <v>5</v>
      </c>
      <c r="T185" s="16">
        <f t="shared" si="18"/>
        <v>80</v>
      </c>
      <c r="U185" s="16">
        <f t="shared" si="19"/>
        <v>15</v>
      </c>
      <c r="V185" s="16">
        <f t="shared" si="20"/>
        <v>201</v>
      </c>
      <c r="W185" s="32">
        <f t="shared" si="22"/>
        <v>0.15789473684210525</v>
      </c>
      <c r="X185" s="32">
        <f t="shared" si="23"/>
        <v>0.97572815533980584</v>
      </c>
      <c r="Y185" s="33">
        <f t="shared" si="24"/>
        <v>2.4271844660194164E-2</v>
      </c>
      <c r="Z185" s="16">
        <f t="shared" si="21"/>
        <v>277</v>
      </c>
    </row>
    <row r="186" spans="1:26" x14ac:dyDescent="0.25">
      <c r="A186" s="17">
        <v>185</v>
      </c>
      <c r="B186" s="17">
        <v>56</v>
      </c>
      <c r="C186" s="17">
        <v>1</v>
      </c>
      <c r="D186" s="17">
        <v>1</v>
      </c>
      <c r="E186" s="18">
        <v>14.100000381469727</v>
      </c>
      <c r="F186" s="19">
        <v>67</v>
      </c>
      <c r="G186" s="19">
        <v>0.2104477733373642</v>
      </c>
      <c r="H186" s="17">
        <v>0</v>
      </c>
      <c r="R186" s="16">
        <v>17.5</v>
      </c>
      <c r="S186" s="16">
        <f t="shared" si="17"/>
        <v>5</v>
      </c>
      <c r="T186" s="16">
        <f t="shared" si="18"/>
        <v>80</v>
      </c>
      <c r="U186" s="16">
        <f t="shared" si="19"/>
        <v>15</v>
      </c>
      <c r="V186" s="16">
        <f t="shared" si="20"/>
        <v>201</v>
      </c>
      <c r="W186" s="32">
        <f t="shared" si="22"/>
        <v>0.15789473684210525</v>
      </c>
      <c r="X186" s="32">
        <f t="shared" si="23"/>
        <v>0.97572815533980584</v>
      </c>
      <c r="Y186" s="33">
        <f t="shared" si="24"/>
        <v>2.4271844660194164E-2</v>
      </c>
      <c r="Z186" s="16">
        <f t="shared" si="21"/>
        <v>277</v>
      </c>
    </row>
    <row r="187" spans="1:26" x14ac:dyDescent="0.25">
      <c r="A187" s="17">
        <v>186</v>
      </c>
      <c r="B187" s="17">
        <v>64</v>
      </c>
      <c r="C187" s="17">
        <v>0</v>
      </c>
      <c r="D187" s="17">
        <v>0</v>
      </c>
      <c r="E187" s="18">
        <v>2</v>
      </c>
      <c r="F187" s="19">
        <v>68</v>
      </c>
      <c r="G187" s="19">
        <v>2.9411764815449715E-2</v>
      </c>
      <c r="H187" s="17">
        <v>0</v>
      </c>
      <c r="R187" s="16">
        <v>17.600000000000001</v>
      </c>
      <c r="S187" s="16">
        <f t="shared" si="17"/>
        <v>5</v>
      </c>
      <c r="T187" s="16">
        <f t="shared" si="18"/>
        <v>80</v>
      </c>
      <c r="U187" s="16">
        <f t="shared" si="19"/>
        <v>15</v>
      </c>
      <c r="V187" s="16">
        <f t="shared" si="20"/>
        <v>201</v>
      </c>
      <c r="W187" s="32">
        <f t="shared" si="22"/>
        <v>0.15789473684210525</v>
      </c>
      <c r="X187" s="32">
        <f t="shared" si="23"/>
        <v>0.97572815533980584</v>
      </c>
      <c r="Y187" s="33">
        <f t="shared" si="24"/>
        <v>2.4271844660194164E-2</v>
      </c>
      <c r="Z187" s="16">
        <f t="shared" si="21"/>
        <v>277</v>
      </c>
    </row>
    <row r="188" spans="1:26" x14ac:dyDescent="0.25">
      <c r="A188" s="17">
        <v>187</v>
      </c>
      <c r="B188" s="17">
        <v>55</v>
      </c>
      <c r="C188" s="17">
        <v>0</v>
      </c>
      <c r="D188" s="17">
        <v>0</v>
      </c>
      <c r="E188" s="18">
        <v>1.1000000238418579</v>
      </c>
      <c r="F188" s="19">
        <v>25</v>
      </c>
      <c r="G188" s="19">
        <v>4.3999999761581421E-2</v>
      </c>
      <c r="H188" s="17">
        <v>0</v>
      </c>
      <c r="R188" s="16">
        <v>17.7</v>
      </c>
      <c r="S188" s="16">
        <f t="shared" si="17"/>
        <v>5</v>
      </c>
      <c r="T188" s="16">
        <f t="shared" si="18"/>
        <v>80</v>
      </c>
      <c r="U188" s="16">
        <f t="shared" si="19"/>
        <v>15</v>
      </c>
      <c r="V188" s="16">
        <f t="shared" si="20"/>
        <v>201</v>
      </c>
      <c r="W188" s="32">
        <f t="shared" si="22"/>
        <v>0.15789473684210525</v>
      </c>
      <c r="X188" s="32">
        <f t="shared" si="23"/>
        <v>0.97572815533980584</v>
      </c>
      <c r="Y188" s="33">
        <f t="shared" si="24"/>
        <v>2.4271844660194164E-2</v>
      </c>
      <c r="Z188" s="16">
        <f t="shared" si="21"/>
        <v>277</v>
      </c>
    </row>
    <row r="189" spans="1:26" x14ac:dyDescent="0.25">
      <c r="A189" s="17">
        <v>188</v>
      </c>
      <c r="B189" s="17">
        <v>62</v>
      </c>
      <c r="C189" s="17">
        <v>1</v>
      </c>
      <c r="D189" s="17">
        <v>1</v>
      </c>
      <c r="E189" s="18">
        <v>92.400001525878906</v>
      </c>
      <c r="F189" s="19">
        <v>34</v>
      </c>
      <c r="G189" s="19">
        <v>2.7176470756530762</v>
      </c>
      <c r="H189" s="17">
        <v>1</v>
      </c>
      <c r="R189" s="16">
        <v>17.8</v>
      </c>
      <c r="S189" s="16">
        <f t="shared" si="17"/>
        <v>5</v>
      </c>
      <c r="T189" s="16">
        <f t="shared" si="18"/>
        <v>80</v>
      </c>
      <c r="U189" s="16">
        <f t="shared" si="19"/>
        <v>15</v>
      </c>
      <c r="V189" s="16">
        <f t="shared" si="20"/>
        <v>201</v>
      </c>
      <c r="W189" s="32">
        <f t="shared" si="22"/>
        <v>0.15789473684210525</v>
      </c>
      <c r="X189" s="32">
        <f t="shared" si="23"/>
        <v>0.97572815533980584</v>
      </c>
      <c r="Y189" s="33">
        <f t="shared" si="24"/>
        <v>2.4271844660194164E-2</v>
      </c>
      <c r="Z189" s="16">
        <f t="shared" si="21"/>
        <v>277</v>
      </c>
    </row>
    <row r="190" spans="1:26" x14ac:dyDescent="0.25">
      <c r="A190" s="17">
        <v>189</v>
      </c>
      <c r="B190" s="17">
        <v>50</v>
      </c>
      <c r="C190" s="17">
        <v>1</v>
      </c>
      <c r="D190" s="17">
        <v>0</v>
      </c>
      <c r="E190" s="18">
        <v>1.3999999761581421</v>
      </c>
      <c r="F190" s="19">
        <v>13</v>
      </c>
      <c r="G190" s="19">
        <v>0.10769230872392654</v>
      </c>
      <c r="H190" s="17">
        <v>0</v>
      </c>
      <c r="R190" s="16">
        <v>17.899999999999999</v>
      </c>
      <c r="S190" s="16">
        <f t="shared" si="17"/>
        <v>5</v>
      </c>
      <c r="T190" s="16">
        <f t="shared" si="18"/>
        <v>80</v>
      </c>
      <c r="U190" s="16">
        <f t="shared" si="19"/>
        <v>15</v>
      </c>
      <c r="V190" s="16">
        <f t="shared" si="20"/>
        <v>201</v>
      </c>
      <c r="W190" s="32">
        <f t="shared" si="22"/>
        <v>0.15789473684210525</v>
      </c>
      <c r="X190" s="32">
        <f t="shared" si="23"/>
        <v>0.97572815533980584</v>
      </c>
      <c r="Y190" s="33">
        <f t="shared" si="24"/>
        <v>2.4271844660194164E-2</v>
      </c>
      <c r="Z190" s="16">
        <f t="shared" si="21"/>
        <v>277</v>
      </c>
    </row>
    <row r="191" spans="1:26" x14ac:dyDescent="0.25">
      <c r="A191" s="17">
        <v>190</v>
      </c>
      <c r="B191" s="17">
        <v>58</v>
      </c>
      <c r="C191" s="17">
        <v>0</v>
      </c>
      <c r="D191" s="17">
        <v>0</v>
      </c>
      <c r="E191" s="18">
        <v>1.3999999761581421</v>
      </c>
      <c r="F191" s="19">
        <v>24.799999237060547</v>
      </c>
      <c r="G191" s="19">
        <v>5.6451614946126938E-2</v>
      </c>
      <c r="H191" s="17">
        <v>0</v>
      </c>
      <c r="R191" s="16">
        <v>18</v>
      </c>
      <c r="S191" s="16">
        <f t="shared" si="17"/>
        <v>5</v>
      </c>
      <c r="T191" s="16">
        <f t="shared" si="18"/>
        <v>80</v>
      </c>
      <c r="U191" s="16">
        <f t="shared" si="19"/>
        <v>15</v>
      </c>
      <c r="V191" s="16">
        <f t="shared" si="20"/>
        <v>201</v>
      </c>
      <c r="W191" s="32">
        <f t="shared" si="22"/>
        <v>0.15789473684210525</v>
      </c>
      <c r="X191" s="32">
        <f t="shared" si="23"/>
        <v>0.97572815533980584</v>
      </c>
      <c r="Y191" s="33">
        <f t="shared" si="24"/>
        <v>2.4271844660194164E-2</v>
      </c>
      <c r="Z191" s="16">
        <f t="shared" si="21"/>
        <v>277</v>
      </c>
    </row>
    <row r="192" spans="1:26" x14ac:dyDescent="0.25">
      <c r="A192" s="17">
        <v>191</v>
      </c>
      <c r="B192" s="17">
        <v>62</v>
      </c>
      <c r="C192" s="17">
        <v>1</v>
      </c>
      <c r="D192" s="17">
        <v>1</v>
      </c>
      <c r="E192" s="18">
        <v>0.30000001192092896</v>
      </c>
      <c r="F192" s="19">
        <v>25</v>
      </c>
      <c r="G192" s="19">
        <v>1.2000000104308128E-2</v>
      </c>
      <c r="H192" s="17">
        <v>0</v>
      </c>
      <c r="R192" s="16">
        <v>18.100000000000001</v>
      </c>
      <c r="S192" s="16">
        <f t="shared" si="17"/>
        <v>5</v>
      </c>
      <c r="T192" s="16">
        <f t="shared" si="18"/>
        <v>80</v>
      </c>
      <c r="U192" s="16">
        <f t="shared" si="19"/>
        <v>15</v>
      </c>
      <c r="V192" s="16">
        <f t="shared" si="20"/>
        <v>201</v>
      </c>
      <c r="W192" s="32">
        <f t="shared" si="22"/>
        <v>0.15789473684210525</v>
      </c>
      <c r="X192" s="32">
        <f t="shared" si="23"/>
        <v>0.97572815533980584</v>
      </c>
      <c r="Y192" s="33">
        <f t="shared" si="24"/>
        <v>2.4271844660194164E-2</v>
      </c>
      <c r="Z192" s="16">
        <f t="shared" si="21"/>
        <v>277</v>
      </c>
    </row>
    <row r="193" spans="1:26" x14ac:dyDescent="0.25">
      <c r="A193" s="17">
        <v>192</v>
      </c>
      <c r="B193" s="17">
        <v>55</v>
      </c>
      <c r="C193" s="17">
        <v>0</v>
      </c>
      <c r="D193" s="17">
        <v>0</v>
      </c>
      <c r="E193" s="18">
        <v>9.8999996185302734</v>
      </c>
      <c r="F193" s="19">
        <v>55</v>
      </c>
      <c r="G193" s="19">
        <v>0.17999999225139618</v>
      </c>
      <c r="H193" s="17">
        <v>0</v>
      </c>
      <c r="R193" s="16">
        <v>18.2</v>
      </c>
      <c r="S193" s="16">
        <f t="shared" si="17"/>
        <v>5</v>
      </c>
      <c r="T193" s="16">
        <f t="shared" si="18"/>
        <v>80</v>
      </c>
      <c r="U193" s="16">
        <f t="shared" si="19"/>
        <v>15</v>
      </c>
      <c r="V193" s="16">
        <f t="shared" si="20"/>
        <v>201</v>
      </c>
      <c r="W193" s="32">
        <f t="shared" si="22"/>
        <v>0.15789473684210525</v>
      </c>
      <c r="X193" s="32">
        <f t="shared" si="23"/>
        <v>0.97572815533980584</v>
      </c>
      <c r="Y193" s="33">
        <f t="shared" si="24"/>
        <v>2.4271844660194164E-2</v>
      </c>
      <c r="Z193" s="16">
        <f t="shared" si="21"/>
        <v>277</v>
      </c>
    </row>
    <row r="194" spans="1:26" x14ac:dyDescent="0.25">
      <c r="A194" s="17">
        <v>193</v>
      </c>
      <c r="B194" s="17">
        <v>53</v>
      </c>
      <c r="C194" s="17">
        <v>1</v>
      </c>
      <c r="D194" s="17">
        <v>0</v>
      </c>
      <c r="E194" s="18">
        <v>4.6999998092651367</v>
      </c>
      <c r="F194" s="19">
        <v>17.600000381469727</v>
      </c>
      <c r="G194" s="19">
        <v>0.26704543828964233</v>
      </c>
      <c r="H194" s="17">
        <v>0</v>
      </c>
      <c r="R194" s="16">
        <v>18.3</v>
      </c>
      <c r="S194" s="16">
        <f t="shared" si="17"/>
        <v>5</v>
      </c>
      <c r="T194" s="16">
        <f t="shared" si="18"/>
        <v>80</v>
      </c>
      <c r="U194" s="16">
        <f t="shared" si="19"/>
        <v>15</v>
      </c>
      <c r="V194" s="16">
        <f t="shared" si="20"/>
        <v>201</v>
      </c>
      <c r="W194" s="32">
        <f t="shared" si="22"/>
        <v>0.15789473684210525</v>
      </c>
      <c r="X194" s="32">
        <f t="shared" si="23"/>
        <v>0.97572815533980584</v>
      </c>
      <c r="Y194" s="33">
        <f t="shared" si="24"/>
        <v>2.4271844660194164E-2</v>
      </c>
      <c r="Z194" s="16">
        <f t="shared" si="21"/>
        <v>277</v>
      </c>
    </row>
    <row r="195" spans="1:26" x14ac:dyDescent="0.25">
      <c r="A195" s="17">
        <v>194</v>
      </c>
      <c r="B195" s="17">
        <v>77</v>
      </c>
      <c r="C195" s="17">
        <v>1</v>
      </c>
      <c r="D195" s="17">
        <v>1</v>
      </c>
      <c r="E195" s="18">
        <v>10.600000381469727</v>
      </c>
      <c r="F195" s="19">
        <v>67.199996948242188</v>
      </c>
      <c r="G195" s="19">
        <v>0.1577381044626236</v>
      </c>
      <c r="H195" s="17">
        <v>0</v>
      </c>
      <c r="R195" s="16">
        <v>18.399999999999999</v>
      </c>
      <c r="S195" s="16">
        <f t="shared" si="17"/>
        <v>5</v>
      </c>
      <c r="T195" s="16">
        <f t="shared" si="18"/>
        <v>80</v>
      </c>
      <c r="U195" s="16">
        <f t="shared" si="19"/>
        <v>15</v>
      </c>
      <c r="V195" s="16">
        <f t="shared" si="20"/>
        <v>201</v>
      </c>
      <c r="W195" s="32">
        <f t="shared" si="22"/>
        <v>0.15789473684210525</v>
      </c>
      <c r="X195" s="32">
        <f t="shared" si="23"/>
        <v>0.97572815533980584</v>
      </c>
      <c r="Y195" s="33">
        <f t="shared" si="24"/>
        <v>2.4271844660194164E-2</v>
      </c>
      <c r="Z195" s="16">
        <f t="shared" si="21"/>
        <v>277</v>
      </c>
    </row>
    <row r="196" spans="1:26" x14ac:dyDescent="0.25">
      <c r="A196" s="17">
        <v>195</v>
      </c>
      <c r="B196" s="17">
        <v>74</v>
      </c>
      <c r="C196" s="17">
        <v>1</v>
      </c>
      <c r="D196" s="17">
        <v>1</v>
      </c>
      <c r="E196" s="18">
        <v>0.69999998807907104</v>
      </c>
      <c r="F196" s="19">
        <v>15.300000190734863</v>
      </c>
      <c r="G196" s="19">
        <v>4.5751631259918213E-2</v>
      </c>
      <c r="H196" s="17">
        <v>0</v>
      </c>
      <c r="R196" s="16">
        <v>18.5</v>
      </c>
      <c r="S196" s="16">
        <f t="shared" si="17"/>
        <v>5</v>
      </c>
      <c r="T196" s="16">
        <f t="shared" si="18"/>
        <v>80</v>
      </c>
      <c r="U196" s="16">
        <f t="shared" si="19"/>
        <v>15</v>
      </c>
      <c r="V196" s="16">
        <f t="shared" si="20"/>
        <v>201</v>
      </c>
      <c r="W196" s="32">
        <f t="shared" si="22"/>
        <v>0.15789473684210525</v>
      </c>
      <c r="X196" s="32">
        <f t="shared" si="23"/>
        <v>0.97572815533980584</v>
      </c>
      <c r="Y196" s="33">
        <f t="shared" si="24"/>
        <v>2.4271844660194164E-2</v>
      </c>
      <c r="Z196" s="16">
        <f t="shared" si="21"/>
        <v>277</v>
      </c>
    </row>
    <row r="197" spans="1:26" x14ac:dyDescent="0.25">
      <c r="A197" s="17">
        <v>196</v>
      </c>
      <c r="B197" s="17">
        <v>62</v>
      </c>
      <c r="C197" s="17">
        <v>1</v>
      </c>
      <c r="D197" s="17">
        <v>1</v>
      </c>
      <c r="E197" s="18">
        <v>17.299999237060547</v>
      </c>
      <c r="F197" s="19">
        <v>22</v>
      </c>
      <c r="G197" s="19">
        <v>0.78636360168457031</v>
      </c>
      <c r="H197" s="17">
        <v>1</v>
      </c>
      <c r="R197" s="16">
        <v>18.600000000000001</v>
      </c>
      <c r="S197" s="16">
        <f t="shared" si="17"/>
        <v>5</v>
      </c>
      <c r="T197" s="16">
        <f t="shared" si="18"/>
        <v>80</v>
      </c>
      <c r="U197" s="16">
        <f t="shared" si="19"/>
        <v>15</v>
      </c>
      <c r="V197" s="16">
        <f t="shared" si="20"/>
        <v>201</v>
      </c>
      <c r="W197" s="32">
        <f t="shared" si="22"/>
        <v>0.15789473684210525</v>
      </c>
      <c r="X197" s="32">
        <f t="shared" si="23"/>
        <v>0.97572815533980584</v>
      </c>
      <c r="Y197" s="33">
        <f t="shared" si="24"/>
        <v>2.4271844660194164E-2</v>
      </c>
      <c r="Z197" s="16">
        <f t="shared" si="21"/>
        <v>277</v>
      </c>
    </row>
    <row r="198" spans="1:26" x14ac:dyDescent="0.25">
      <c r="A198" s="17">
        <v>197</v>
      </c>
      <c r="B198" s="17">
        <v>73</v>
      </c>
      <c r="C198" s="17">
        <v>1</v>
      </c>
      <c r="D198" s="17">
        <v>0</v>
      </c>
      <c r="E198" s="18">
        <v>4.9000000953674316</v>
      </c>
      <c r="F198" s="19">
        <v>40.799999237060547</v>
      </c>
      <c r="G198" s="19">
        <v>0.1200980469584465</v>
      </c>
      <c r="H198" s="17">
        <v>0</v>
      </c>
      <c r="R198" s="16">
        <v>18.7</v>
      </c>
      <c r="S198" s="16">
        <f t="shared" si="17"/>
        <v>5</v>
      </c>
      <c r="T198" s="16">
        <f t="shared" si="18"/>
        <v>80</v>
      </c>
      <c r="U198" s="16">
        <f t="shared" si="19"/>
        <v>15</v>
      </c>
      <c r="V198" s="16">
        <f t="shared" si="20"/>
        <v>201</v>
      </c>
      <c r="W198" s="32">
        <f t="shared" si="22"/>
        <v>0.15789473684210525</v>
      </c>
      <c r="X198" s="32">
        <f t="shared" si="23"/>
        <v>0.97572815533980584</v>
      </c>
      <c r="Y198" s="33">
        <f t="shared" si="24"/>
        <v>2.4271844660194164E-2</v>
      </c>
      <c r="Z198" s="16">
        <f t="shared" si="21"/>
        <v>277</v>
      </c>
    </row>
    <row r="199" spans="1:26" x14ac:dyDescent="0.25">
      <c r="A199" s="17">
        <v>198</v>
      </c>
      <c r="B199" s="17">
        <v>52</v>
      </c>
      <c r="C199" s="17">
        <v>1</v>
      </c>
      <c r="D199" s="17">
        <v>0</v>
      </c>
      <c r="E199" s="18">
        <v>2.5999999046325684</v>
      </c>
      <c r="F199" s="19">
        <v>26</v>
      </c>
      <c r="G199" s="19">
        <v>9.9999994039535522E-2</v>
      </c>
      <c r="H199" s="17">
        <v>0</v>
      </c>
      <c r="R199" s="16">
        <v>18.8</v>
      </c>
      <c r="S199" s="16">
        <f t="shared" si="17"/>
        <v>5</v>
      </c>
      <c r="T199" s="16">
        <f t="shared" si="18"/>
        <v>80</v>
      </c>
      <c r="U199" s="16">
        <f t="shared" si="19"/>
        <v>15</v>
      </c>
      <c r="V199" s="16">
        <f t="shared" si="20"/>
        <v>201</v>
      </c>
      <c r="W199" s="32">
        <f t="shared" si="22"/>
        <v>0.15789473684210525</v>
      </c>
      <c r="X199" s="32">
        <f t="shared" si="23"/>
        <v>0.97572815533980584</v>
      </c>
      <c r="Y199" s="33">
        <f t="shared" si="24"/>
        <v>2.4271844660194164E-2</v>
      </c>
      <c r="Z199" s="16">
        <f t="shared" si="21"/>
        <v>277</v>
      </c>
    </row>
    <row r="200" spans="1:26" x14ac:dyDescent="0.25">
      <c r="A200" s="17">
        <v>199</v>
      </c>
      <c r="B200" s="17">
        <v>68</v>
      </c>
      <c r="C200" s="17">
        <v>1</v>
      </c>
      <c r="D200" s="17">
        <v>0</v>
      </c>
      <c r="E200" s="18">
        <v>2.7999999523162842</v>
      </c>
      <c r="F200" s="19">
        <v>41.5</v>
      </c>
      <c r="G200" s="19">
        <v>6.7469879984855652E-2</v>
      </c>
      <c r="H200" s="17">
        <v>0</v>
      </c>
      <c r="R200" s="16">
        <v>18.899999999999999</v>
      </c>
      <c r="S200" s="16">
        <f t="shared" si="17"/>
        <v>5</v>
      </c>
      <c r="T200" s="16">
        <f t="shared" si="18"/>
        <v>80</v>
      </c>
      <c r="U200" s="16">
        <f t="shared" si="19"/>
        <v>15</v>
      </c>
      <c r="V200" s="16">
        <f t="shared" si="20"/>
        <v>201</v>
      </c>
      <c r="W200" s="32">
        <f t="shared" si="22"/>
        <v>0.15789473684210525</v>
      </c>
      <c r="X200" s="32">
        <f t="shared" si="23"/>
        <v>0.97572815533980584</v>
      </c>
      <c r="Y200" s="33">
        <f t="shared" si="24"/>
        <v>2.4271844660194164E-2</v>
      </c>
      <c r="Z200" s="16">
        <f t="shared" si="21"/>
        <v>277</v>
      </c>
    </row>
    <row r="201" spans="1:26" x14ac:dyDescent="0.25">
      <c r="A201" s="17">
        <v>200</v>
      </c>
      <c r="B201" s="17">
        <v>77</v>
      </c>
      <c r="C201" s="17">
        <v>1</v>
      </c>
      <c r="D201" s="17">
        <v>1</v>
      </c>
      <c r="E201" s="18">
        <v>25.200000762939453</v>
      </c>
      <c r="F201" s="19">
        <v>32.400001525878906</v>
      </c>
      <c r="G201" s="19">
        <v>0.77777779102325439</v>
      </c>
      <c r="H201" s="17">
        <v>1</v>
      </c>
      <c r="R201" s="16">
        <v>19</v>
      </c>
      <c r="S201" s="16">
        <f t="shared" si="17"/>
        <v>5</v>
      </c>
      <c r="T201" s="16">
        <f t="shared" si="18"/>
        <v>80</v>
      </c>
      <c r="U201" s="16">
        <f t="shared" si="19"/>
        <v>15</v>
      </c>
      <c r="V201" s="16">
        <f t="shared" si="20"/>
        <v>201</v>
      </c>
      <c r="W201" s="32">
        <f t="shared" si="22"/>
        <v>0.15789473684210525</v>
      </c>
      <c r="X201" s="32">
        <f t="shared" si="23"/>
        <v>0.97572815533980584</v>
      </c>
      <c r="Y201" s="33">
        <f t="shared" si="24"/>
        <v>2.4271844660194164E-2</v>
      </c>
      <c r="Z201" s="16">
        <f t="shared" si="21"/>
        <v>277</v>
      </c>
    </row>
    <row r="202" spans="1:26" x14ac:dyDescent="0.25">
      <c r="A202" s="17">
        <v>201</v>
      </c>
      <c r="B202" s="17">
        <v>77</v>
      </c>
      <c r="C202" s="17">
        <v>1</v>
      </c>
      <c r="D202" s="17">
        <v>1</v>
      </c>
      <c r="E202" s="18">
        <v>10.399999618530273</v>
      </c>
      <c r="F202" s="19">
        <v>17</v>
      </c>
      <c r="G202" s="19">
        <v>0.61176466941833496</v>
      </c>
      <c r="H202" s="17">
        <v>0</v>
      </c>
      <c r="R202" s="16">
        <v>19.100000000000001</v>
      </c>
      <c r="S202" s="16">
        <f t="shared" si="17"/>
        <v>5</v>
      </c>
      <c r="T202" s="16">
        <f t="shared" si="18"/>
        <v>80</v>
      </c>
      <c r="U202" s="16">
        <f t="shared" si="19"/>
        <v>15</v>
      </c>
      <c r="V202" s="16">
        <f t="shared" si="20"/>
        <v>201</v>
      </c>
      <c r="W202" s="32">
        <f t="shared" si="22"/>
        <v>0.15789473684210525</v>
      </c>
      <c r="X202" s="32">
        <f t="shared" si="23"/>
        <v>0.97572815533980584</v>
      </c>
      <c r="Y202" s="33">
        <f t="shared" si="24"/>
        <v>2.4271844660194164E-2</v>
      </c>
      <c r="Z202" s="16">
        <f t="shared" si="21"/>
        <v>277</v>
      </c>
    </row>
    <row r="203" spans="1:26" x14ac:dyDescent="0.25">
      <c r="A203" s="17">
        <v>202</v>
      </c>
      <c r="B203" s="17">
        <v>61</v>
      </c>
      <c r="C203" s="17">
        <v>1</v>
      </c>
      <c r="D203" s="17">
        <v>1</v>
      </c>
      <c r="E203" s="18">
        <v>1.7000000476837158</v>
      </c>
      <c r="F203" s="19">
        <v>35</v>
      </c>
      <c r="G203" s="19">
        <v>4.8571430146694183E-2</v>
      </c>
      <c r="H203" s="17">
        <v>0</v>
      </c>
      <c r="R203" s="16">
        <v>19.2</v>
      </c>
      <c r="S203" s="16">
        <f t="shared" ref="S203:S211" si="25">COUNTIFS(psa,"&gt;="&amp;R203,biopsy,0)</f>
        <v>5</v>
      </c>
      <c r="T203" s="16">
        <f t="shared" ref="T203:T211" si="26">COUNTIFS(psa,"&lt;"&amp;R203,biopsy,1)</f>
        <v>80</v>
      </c>
      <c r="U203" s="16">
        <f t="shared" ref="U203:U211" si="27">COUNTIFS(psa,"&gt;="&amp;R203,biopsy,1)</f>
        <v>15</v>
      </c>
      <c r="V203" s="16">
        <f t="shared" ref="V203:V211" si="28">COUNTIFS(psa,"&lt;"&amp;R203,biopsy,0)</f>
        <v>201</v>
      </c>
      <c r="W203" s="32">
        <f t="shared" si="22"/>
        <v>0.15789473684210525</v>
      </c>
      <c r="X203" s="32">
        <f t="shared" si="23"/>
        <v>0.97572815533980584</v>
      </c>
      <c r="Y203" s="33">
        <f t="shared" si="24"/>
        <v>2.4271844660194164E-2</v>
      </c>
      <c r="Z203" s="16">
        <f t="shared" ref="Z203:Z211" si="29">factor*T203+S203</f>
        <v>277</v>
      </c>
    </row>
    <row r="204" spans="1:26" x14ac:dyDescent="0.25">
      <c r="A204" s="17">
        <v>203</v>
      </c>
      <c r="B204" s="17">
        <v>68</v>
      </c>
      <c r="C204" s="17">
        <v>0</v>
      </c>
      <c r="D204" s="17">
        <v>0</v>
      </c>
      <c r="E204" s="18">
        <v>6.5</v>
      </c>
      <c r="F204" s="19">
        <v>37.599998474121094</v>
      </c>
      <c r="G204" s="19">
        <v>0.17287234961986542</v>
      </c>
      <c r="H204" s="17">
        <v>1</v>
      </c>
      <c r="R204" s="16">
        <v>19.3</v>
      </c>
      <c r="S204" s="16">
        <f t="shared" si="25"/>
        <v>5</v>
      </c>
      <c r="T204" s="16">
        <f t="shared" si="26"/>
        <v>80</v>
      </c>
      <c r="U204" s="16">
        <f t="shared" si="27"/>
        <v>15</v>
      </c>
      <c r="V204" s="16">
        <f t="shared" si="28"/>
        <v>201</v>
      </c>
      <c r="W204" s="32">
        <f t="shared" ref="W204:W211" si="30">U204/(U204+T204)</f>
        <v>0.15789473684210525</v>
      </c>
      <c r="X204" s="32">
        <f t="shared" ref="X204:X211" si="31">V204/(V204+S204)</f>
        <v>0.97572815533980584</v>
      </c>
      <c r="Y204" s="33">
        <f t="shared" ref="Y204:Y211" si="32">1-X204</f>
        <v>2.4271844660194164E-2</v>
      </c>
      <c r="Z204" s="16">
        <f t="shared" si="29"/>
        <v>277</v>
      </c>
    </row>
    <row r="205" spans="1:26" x14ac:dyDescent="0.25">
      <c r="A205" s="17">
        <v>204</v>
      </c>
      <c r="B205" s="17">
        <v>82</v>
      </c>
      <c r="C205" s="17">
        <v>1</v>
      </c>
      <c r="D205" s="17">
        <v>1</v>
      </c>
      <c r="E205" s="18">
        <v>36.599998474121094</v>
      </c>
      <c r="F205" s="19">
        <v>23.200000762939453</v>
      </c>
      <c r="G205" s="19">
        <v>1.5775860548019409</v>
      </c>
      <c r="H205" s="17">
        <v>1</v>
      </c>
      <c r="R205" s="16">
        <v>19.399999999999999</v>
      </c>
      <c r="S205" s="16">
        <f t="shared" si="25"/>
        <v>5</v>
      </c>
      <c r="T205" s="16">
        <f t="shared" si="26"/>
        <v>80</v>
      </c>
      <c r="U205" s="16">
        <f t="shared" si="27"/>
        <v>15</v>
      </c>
      <c r="V205" s="16">
        <f t="shared" si="28"/>
        <v>201</v>
      </c>
      <c r="W205" s="32">
        <f t="shared" si="30"/>
        <v>0.15789473684210525</v>
      </c>
      <c r="X205" s="32">
        <f t="shared" si="31"/>
        <v>0.97572815533980584</v>
      </c>
      <c r="Y205" s="33">
        <f t="shared" si="32"/>
        <v>2.4271844660194164E-2</v>
      </c>
      <c r="Z205" s="16">
        <f t="shared" si="29"/>
        <v>277</v>
      </c>
    </row>
    <row r="206" spans="1:26" x14ac:dyDescent="0.25">
      <c r="A206" s="17">
        <v>205</v>
      </c>
      <c r="B206" s="17">
        <v>70</v>
      </c>
      <c r="C206" s="17">
        <v>1</v>
      </c>
      <c r="D206" s="17">
        <v>1</v>
      </c>
      <c r="E206" s="18">
        <v>0.5</v>
      </c>
      <c r="F206" s="19">
        <v>25.600000381469727</v>
      </c>
      <c r="G206" s="19">
        <v>1.953125E-2</v>
      </c>
      <c r="H206" s="17">
        <v>1</v>
      </c>
      <c r="R206" s="16">
        <v>19.5</v>
      </c>
      <c r="S206" s="16">
        <f t="shared" si="25"/>
        <v>5</v>
      </c>
      <c r="T206" s="16">
        <f t="shared" si="26"/>
        <v>80</v>
      </c>
      <c r="U206" s="16">
        <f t="shared" si="27"/>
        <v>15</v>
      </c>
      <c r="V206" s="16">
        <f t="shared" si="28"/>
        <v>201</v>
      </c>
      <c r="W206" s="32">
        <f t="shared" si="30"/>
        <v>0.15789473684210525</v>
      </c>
      <c r="X206" s="32">
        <f t="shared" si="31"/>
        <v>0.97572815533980584</v>
      </c>
      <c r="Y206" s="33">
        <f t="shared" si="32"/>
        <v>2.4271844660194164E-2</v>
      </c>
      <c r="Z206" s="16">
        <f t="shared" si="29"/>
        <v>277</v>
      </c>
    </row>
    <row r="207" spans="1:26" x14ac:dyDescent="0.25">
      <c r="A207" s="17">
        <v>206</v>
      </c>
      <c r="B207" s="17">
        <v>60</v>
      </c>
      <c r="C207" s="17">
        <v>0</v>
      </c>
      <c r="D207" s="17">
        <v>0</v>
      </c>
      <c r="E207" s="18">
        <v>4.3000001907348633</v>
      </c>
      <c r="F207" s="19">
        <v>20.799999237060547</v>
      </c>
      <c r="G207" s="19">
        <v>0.20673078298568726</v>
      </c>
      <c r="H207" s="17">
        <v>1</v>
      </c>
      <c r="R207" s="16">
        <v>19.600000000000001</v>
      </c>
      <c r="S207" s="16">
        <f t="shared" si="25"/>
        <v>5</v>
      </c>
      <c r="T207" s="16">
        <f t="shared" si="26"/>
        <v>80</v>
      </c>
      <c r="U207" s="16">
        <f t="shared" si="27"/>
        <v>15</v>
      </c>
      <c r="V207" s="16">
        <f t="shared" si="28"/>
        <v>201</v>
      </c>
      <c r="W207" s="32">
        <f t="shared" si="30"/>
        <v>0.15789473684210525</v>
      </c>
      <c r="X207" s="32">
        <f t="shared" si="31"/>
        <v>0.97572815533980584</v>
      </c>
      <c r="Y207" s="33">
        <f t="shared" si="32"/>
        <v>2.4271844660194164E-2</v>
      </c>
      <c r="Z207" s="16">
        <f t="shared" si="29"/>
        <v>277</v>
      </c>
    </row>
    <row r="208" spans="1:26" x14ac:dyDescent="0.25">
      <c r="A208" s="17">
        <v>207</v>
      </c>
      <c r="B208" s="17">
        <v>72</v>
      </c>
      <c r="C208" s="17">
        <v>1</v>
      </c>
      <c r="D208" s="17">
        <v>0</v>
      </c>
      <c r="E208" s="18">
        <v>0.5</v>
      </c>
      <c r="F208" s="19">
        <v>21.5</v>
      </c>
      <c r="G208" s="19">
        <v>2.3255813866853714E-2</v>
      </c>
      <c r="H208" s="17">
        <v>0</v>
      </c>
      <c r="R208" s="16">
        <v>19.7</v>
      </c>
      <c r="S208" s="16">
        <f t="shared" si="25"/>
        <v>5</v>
      </c>
      <c r="T208" s="16">
        <f t="shared" si="26"/>
        <v>80</v>
      </c>
      <c r="U208" s="16">
        <f t="shared" si="27"/>
        <v>15</v>
      </c>
      <c r="V208" s="16">
        <f t="shared" si="28"/>
        <v>201</v>
      </c>
      <c r="W208" s="32">
        <f t="shared" si="30"/>
        <v>0.15789473684210525</v>
      </c>
      <c r="X208" s="32">
        <f t="shared" si="31"/>
        <v>0.97572815533980584</v>
      </c>
      <c r="Y208" s="33">
        <f t="shared" si="32"/>
        <v>2.4271844660194164E-2</v>
      </c>
      <c r="Z208" s="16">
        <f t="shared" si="29"/>
        <v>277</v>
      </c>
    </row>
    <row r="209" spans="1:26" x14ac:dyDescent="0.25">
      <c r="A209" s="17">
        <v>208</v>
      </c>
      <c r="B209" s="17">
        <v>68</v>
      </c>
      <c r="C209" s="17">
        <v>1</v>
      </c>
      <c r="D209" s="17">
        <v>1</v>
      </c>
      <c r="E209" s="18">
        <v>22.700000762939453</v>
      </c>
      <c r="F209" s="19">
        <v>32.799999237060547</v>
      </c>
      <c r="G209" s="19">
        <v>0.69207322597503662</v>
      </c>
      <c r="H209" s="17">
        <v>1</v>
      </c>
      <c r="R209" s="16">
        <v>19.8</v>
      </c>
      <c r="S209" s="16">
        <f t="shared" si="25"/>
        <v>5</v>
      </c>
      <c r="T209" s="16">
        <f t="shared" si="26"/>
        <v>80</v>
      </c>
      <c r="U209" s="16">
        <f t="shared" si="27"/>
        <v>15</v>
      </c>
      <c r="V209" s="16">
        <f t="shared" si="28"/>
        <v>201</v>
      </c>
      <c r="W209" s="32">
        <f t="shared" si="30"/>
        <v>0.15789473684210525</v>
      </c>
      <c r="X209" s="32">
        <f t="shared" si="31"/>
        <v>0.97572815533980584</v>
      </c>
      <c r="Y209" s="33">
        <f t="shared" si="32"/>
        <v>2.4271844660194164E-2</v>
      </c>
      <c r="Z209" s="16">
        <f t="shared" si="29"/>
        <v>277</v>
      </c>
    </row>
    <row r="210" spans="1:26" x14ac:dyDescent="0.25">
      <c r="A210" s="17">
        <v>209</v>
      </c>
      <c r="B210" s="17">
        <v>62</v>
      </c>
      <c r="C210" s="17">
        <v>0</v>
      </c>
      <c r="D210" s="17">
        <v>1</v>
      </c>
      <c r="E210" s="18">
        <v>11.399999618530273</v>
      </c>
      <c r="F210" s="19">
        <v>54.900001525878906</v>
      </c>
      <c r="G210" s="19">
        <v>0.20765025913715363</v>
      </c>
      <c r="H210" s="17">
        <v>0</v>
      </c>
      <c r="R210" s="16">
        <v>19.899999999999999</v>
      </c>
      <c r="S210" s="16">
        <f t="shared" si="25"/>
        <v>5</v>
      </c>
      <c r="T210" s="16">
        <f t="shared" si="26"/>
        <v>80</v>
      </c>
      <c r="U210" s="16">
        <f t="shared" si="27"/>
        <v>15</v>
      </c>
      <c r="V210" s="16">
        <f t="shared" si="28"/>
        <v>201</v>
      </c>
      <c r="W210" s="32">
        <f t="shared" si="30"/>
        <v>0.15789473684210525</v>
      </c>
      <c r="X210" s="32">
        <f t="shared" si="31"/>
        <v>0.97572815533980584</v>
      </c>
      <c r="Y210" s="33">
        <f t="shared" si="32"/>
        <v>2.4271844660194164E-2</v>
      </c>
      <c r="Z210" s="16">
        <f t="shared" si="29"/>
        <v>277</v>
      </c>
    </row>
    <row r="211" spans="1:26" x14ac:dyDescent="0.25">
      <c r="A211" s="17">
        <v>210</v>
      </c>
      <c r="B211" s="17">
        <v>60</v>
      </c>
      <c r="C211" s="17">
        <v>1</v>
      </c>
      <c r="D211" s="17">
        <v>0</v>
      </c>
      <c r="E211" s="18">
        <v>30.700000762939453</v>
      </c>
      <c r="F211" s="19">
        <v>34.200000762939453</v>
      </c>
      <c r="G211" s="19">
        <v>0.89766079187393188</v>
      </c>
      <c r="H211" s="17">
        <v>1</v>
      </c>
      <c r="R211" s="16">
        <v>20</v>
      </c>
      <c r="S211" s="16">
        <f t="shared" si="25"/>
        <v>5</v>
      </c>
      <c r="T211" s="16">
        <f t="shared" si="26"/>
        <v>80</v>
      </c>
      <c r="U211" s="16">
        <f t="shared" si="27"/>
        <v>15</v>
      </c>
      <c r="V211" s="16">
        <f t="shared" si="28"/>
        <v>201</v>
      </c>
      <c r="W211" s="32">
        <f t="shared" si="30"/>
        <v>0.15789473684210525</v>
      </c>
      <c r="X211" s="32">
        <f t="shared" si="31"/>
        <v>0.97572815533980584</v>
      </c>
      <c r="Y211" s="33">
        <f t="shared" si="32"/>
        <v>2.4271844660194164E-2</v>
      </c>
      <c r="Z211" s="16">
        <f t="shared" si="29"/>
        <v>277</v>
      </c>
    </row>
    <row r="212" spans="1:26" x14ac:dyDescent="0.25">
      <c r="A212" s="17">
        <v>211</v>
      </c>
      <c r="B212" s="17">
        <v>74</v>
      </c>
      <c r="C212" s="17">
        <v>1</v>
      </c>
      <c r="D212" s="17">
        <v>0</v>
      </c>
      <c r="E212" s="18">
        <v>8.8999996185302734</v>
      </c>
      <c r="F212" s="19">
        <v>29.299999237060547</v>
      </c>
      <c r="G212" s="19">
        <v>0.30375427007675171</v>
      </c>
      <c r="H212" s="17">
        <v>1</v>
      </c>
    </row>
    <row r="213" spans="1:26" x14ac:dyDescent="0.25">
      <c r="A213" s="17">
        <v>212</v>
      </c>
      <c r="B213" s="17">
        <v>61</v>
      </c>
      <c r="C213" s="17">
        <v>0</v>
      </c>
      <c r="D213" s="17">
        <v>1</v>
      </c>
      <c r="E213" s="18">
        <v>17.200000762939453</v>
      </c>
      <c r="F213" s="19">
        <v>32.200000762939453</v>
      </c>
      <c r="G213" s="19">
        <v>0.53416150808334351</v>
      </c>
      <c r="H213" s="17">
        <v>0</v>
      </c>
    </row>
    <row r="214" spans="1:26" x14ac:dyDescent="0.25">
      <c r="A214" s="17">
        <v>213</v>
      </c>
      <c r="B214" s="17">
        <v>76</v>
      </c>
      <c r="C214" s="17">
        <v>1</v>
      </c>
      <c r="D214" s="17">
        <v>0</v>
      </c>
      <c r="E214" s="18">
        <v>2.2000000476837158</v>
      </c>
      <c r="F214" s="19">
        <v>25.700000762939453</v>
      </c>
      <c r="G214" s="19">
        <v>8.5603110492229462E-2</v>
      </c>
      <c r="H214" s="17">
        <v>0</v>
      </c>
    </row>
    <row r="215" spans="1:26" x14ac:dyDescent="0.25">
      <c r="A215" s="17">
        <v>214</v>
      </c>
      <c r="B215" s="17">
        <v>83</v>
      </c>
      <c r="C215" s="17">
        <v>1</v>
      </c>
      <c r="D215" s="17">
        <v>1</v>
      </c>
      <c r="E215" s="18">
        <v>3.7000000476837158</v>
      </c>
      <c r="F215" s="19">
        <v>33.299999237060547</v>
      </c>
      <c r="G215" s="19">
        <v>0.1111111119389534</v>
      </c>
      <c r="H215" s="17">
        <v>0</v>
      </c>
    </row>
    <row r="216" spans="1:26" x14ac:dyDescent="0.25">
      <c r="A216" s="17">
        <v>215</v>
      </c>
      <c r="B216" s="17">
        <v>68</v>
      </c>
      <c r="C216" s="17">
        <v>1</v>
      </c>
      <c r="D216" s="17">
        <v>0</v>
      </c>
      <c r="E216" s="18">
        <v>8</v>
      </c>
      <c r="F216" s="19">
        <v>26.5</v>
      </c>
      <c r="G216" s="19">
        <v>0.30188679695129395</v>
      </c>
      <c r="H216" s="17">
        <v>0</v>
      </c>
    </row>
    <row r="217" spans="1:26" x14ac:dyDescent="0.25">
      <c r="A217" s="17">
        <v>216</v>
      </c>
      <c r="B217" s="17">
        <v>67</v>
      </c>
      <c r="C217" s="17">
        <v>1</v>
      </c>
      <c r="D217" s="17">
        <v>0</v>
      </c>
      <c r="E217" s="18">
        <v>1.3999999761581421</v>
      </c>
      <c r="F217" s="19">
        <v>16.399999618530273</v>
      </c>
      <c r="G217" s="19">
        <v>8.5365854203701019E-2</v>
      </c>
      <c r="H217" s="17">
        <v>0</v>
      </c>
    </row>
    <row r="218" spans="1:26" x14ac:dyDescent="0.25">
      <c r="A218" s="17">
        <v>217</v>
      </c>
      <c r="B218" s="17">
        <v>63</v>
      </c>
      <c r="C218" s="17">
        <v>1</v>
      </c>
      <c r="D218" s="17">
        <v>0</v>
      </c>
      <c r="E218" s="18">
        <v>3.9000000953674316</v>
      </c>
      <c r="F218" s="19">
        <v>51</v>
      </c>
      <c r="G218" s="19">
        <v>7.6470591127872467E-2</v>
      </c>
      <c r="H218" s="17">
        <v>1</v>
      </c>
    </row>
    <row r="219" spans="1:26" x14ac:dyDescent="0.25">
      <c r="A219" s="17">
        <v>218</v>
      </c>
      <c r="B219" s="17">
        <v>60</v>
      </c>
      <c r="C219" s="17">
        <v>1</v>
      </c>
      <c r="D219" s="17">
        <v>0</v>
      </c>
      <c r="E219" s="18">
        <v>3.2999999523162842</v>
      </c>
      <c r="F219" s="19">
        <v>41.299999237060547</v>
      </c>
      <c r="G219" s="19">
        <v>7.9903148114681244E-2</v>
      </c>
      <c r="H219" s="17">
        <v>0</v>
      </c>
    </row>
    <row r="220" spans="1:26" x14ac:dyDescent="0.25">
      <c r="A220" s="17">
        <v>219</v>
      </c>
      <c r="B220" s="17">
        <v>85</v>
      </c>
      <c r="C220" s="17">
        <v>0</v>
      </c>
      <c r="D220" s="17">
        <v>1</v>
      </c>
      <c r="E220" s="18">
        <v>4.5999999046325684</v>
      </c>
      <c r="F220" s="19">
        <v>40</v>
      </c>
      <c r="G220" s="19">
        <v>0.11499999463558197</v>
      </c>
      <c r="H220" s="17">
        <v>0</v>
      </c>
    </row>
    <row r="221" spans="1:26" x14ac:dyDescent="0.25">
      <c r="A221" s="17">
        <v>220</v>
      </c>
      <c r="B221" s="17">
        <v>54</v>
      </c>
      <c r="C221" s="17">
        <v>1</v>
      </c>
      <c r="D221" s="17">
        <v>0</v>
      </c>
      <c r="E221" s="18">
        <v>0.40000000596046448</v>
      </c>
      <c r="F221" s="19">
        <v>23.700000762939453</v>
      </c>
      <c r="G221" s="19">
        <v>1.6877636313438416E-2</v>
      </c>
      <c r="H221" s="17">
        <v>0</v>
      </c>
    </row>
    <row r="222" spans="1:26" x14ac:dyDescent="0.25">
      <c r="A222" s="17">
        <v>221</v>
      </c>
      <c r="B222" s="17">
        <v>62</v>
      </c>
      <c r="C222" s="17">
        <v>1</v>
      </c>
      <c r="D222" s="17">
        <v>1</v>
      </c>
      <c r="E222" s="18">
        <v>13.399999618530273</v>
      </c>
      <c r="F222" s="19">
        <v>26.700000762939453</v>
      </c>
      <c r="G222" s="19">
        <v>0.50187265872955322</v>
      </c>
      <c r="H222" s="17">
        <v>1</v>
      </c>
    </row>
    <row r="223" spans="1:26" x14ac:dyDescent="0.25">
      <c r="A223" s="17">
        <v>222</v>
      </c>
      <c r="B223" s="17">
        <v>52</v>
      </c>
      <c r="C223" s="17">
        <v>1</v>
      </c>
      <c r="D223" s="17">
        <v>0</v>
      </c>
      <c r="E223" s="18">
        <v>1.2999999523162842</v>
      </c>
      <c r="F223" s="19">
        <v>18</v>
      </c>
      <c r="G223" s="19">
        <v>7.2222217917442322E-2</v>
      </c>
      <c r="H223" s="17">
        <v>0</v>
      </c>
    </row>
    <row r="224" spans="1:26" x14ac:dyDescent="0.25">
      <c r="A224" s="17">
        <v>223</v>
      </c>
      <c r="B224" s="17">
        <v>72</v>
      </c>
      <c r="C224" s="17">
        <v>1</v>
      </c>
      <c r="D224" s="17">
        <v>0</v>
      </c>
      <c r="E224" s="18">
        <v>11.699999809265137</v>
      </c>
      <c r="F224" s="19">
        <v>53</v>
      </c>
      <c r="G224" s="19">
        <v>0.2207547128200531</v>
      </c>
      <c r="H224" s="17">
        <v>0</v>
      </c>
    </row>
    <row r="225" spans="1:8" x14ac:dyDescent="0.25">
      <c r="A225" s="17">
        <v>224</v>
      </c>
      <c r="B225" s="17">
        <v>72</v>
      </c>
      <c r="C225" s="17">
        <v>1</v>
      </c>
      <c r="D225" s="17">
        <v>1</v>
      </c>
      <c r="E225" s="18">
        <v>16.600000381469727</v>
      </c>
      <c r="F225" s="19">
        <v>58</v>
      </c>
      <c r="G225" s="19">
        <v>0.28620690107345581</v>
      </c>
      <c r="H225" s="17">
        <v>1</v>
      </c>
    </row>
    <row r="226" spans="1:8" x14ac:dyDescent="0.25">
      <c r="A226" s="17">
        <v>225</v>
      </c>
      <c r="B226" s="17">
        <v>78</v>
      </c>
      <c r="C226" s="17">
        <v>1</v>
      </c>
      <c r="D226" s="17">
        <v>1</v>
      </c>
      <c r="E226" s="18">
        <v>0.30000001192092896</v>
      </c>
      <c r="F226" s="19">
        <v>24</v>
      </c>
      <c r="G226" s="19">
        <v>1.2500000186264515E-2</v>
      </c>
      <c r="H226" s="17">
        <v>0</v>
      </c>
    </row>
    <row r="227" spans="1:8" x14ac:dyDescent="0.25">
      <c r="A227" s="17">
        <v>226</v>
      </c>
      <c r="B227" s="17">
        <v>69</v>
      </c>
      <c r="C227" s="17">
        <v>0</v>
      </c>
      <c r="D227" s="17">
        <v>0</v>
      </c>
      <c r="E227" s="18">
        <v>2.4000000953674316</v>
      </c>
      <c r="F227" s="19">
        <v>32.900001525878906</v>
      </c>
      <c r="G227" s="19">
        <v>7.2948329150676727E-2</v>
      </c>
      <c r="H227" s="17">
        <v>0</v>
      </c>
    </row>
    <row r="228" spans="1:8" x14ac:dyDescent="0.25">
      <c r="A228" s="17">
        <v>227</v>
      </c>
      <c r="B228" s="17">
        <v>60</v>
      </c>
      <c r="C228" s="17">
        <v>1</v>
      </c>
      <c r="D228" s="17">
        <v>0</v>
      </c>
      <c r="E228" s="18">
        <v>1</v>
      </c>
      <c r="F228" s="19">
        <v>11.899999618530273</v>
      </c>
      <c r="G228" s="19">
        <v>8.403361588716507E-2</v>
      </c>
      <c r="H228" s="17">
        <v>0</v>
      </c>
    </row>
    <row r="229" spans="1:8" x14ac:dyDescent="0.25">
      <c r="A229" s="17">
        <v>228</v>
      </c>
      <c r="B229" s="17">
        <v>78</v>
      </c>
      <c r="C229" s="17">
        <v>1</v>
      </c>
      <c r="D229" s="17">
        <v>1</v>
      </c>
      <c r="E229" s="18">
        <v>0.69999998807907104</v>
      </c>
      <c r="F229" s="19">
        <v>13</v>
      </c>
      <c r="G229" s="19">
        <v>5.3846154361963272E-2</v>
      </c>
      <c r="H229" s="17">
        <v>0</v>
      </c>
    </row>
    <row r="230" spans="1:8" x14ac:dyDescent="0.25">
      <c r="A230" s="17">
        <v>229</v>
      </c>
      <c r="B230" s="17">
        <v>62</v>
      </c>
      <c r="C230" s="17">
        <v>1</v>
      </c>
      <c r="D230" s="17">
        <v>0</v>
      </c>
      <c r="E230" s="18">
        <v>0.60000002384185791</v>
      </c>
      <c r="F230" s="19">
        <v>34.900001525878906</v>
      </c>
      <c r="G230" s="19">
        <v>1.7191976308822632E-2</v>
      </c>
      <c r="H230" s="17">
        <v>0</v>
      </c>
    </row>
    <row r="231" spans="1:8" x14ac:dyDescent="0.25">
      <c r="A231" s="17">
        <v>230</v>
      </c>
      <c r="B231" s="17">
        <v>68</v>
      </c>
      <c r="C231" s="17">
        <v>1</v>
      </c>
      <c r="D231" s="17">
        <v>1</v>
      </c>
      <c r="E231" s="18">
        <v>50</v>
      </c>
      <c r="F231" s="19">
        <v>55.799999237060547</v>
      </c>
      <c r="G231" s="19">
        <v>0.8960573673248291</v>
      </c>
      <c r="H231" s="17">
        <v>1</v>
      </c>
    </row>
    <row r="232" spans="1:8" x14ac:dyDescent="0.25">
      <c r="A232" s="17">
        <v>231</v>
      </c>
      <c r="B232" s="17">
        <v>64</v>
      </c>
      <c r="C232" s="17">
        <v>1</v>
      </c>
      <c r="D232" s="17">
        <v>1</v>
      </c>
      <c r="E232" s="18">
        <v>11.5</v>
      </c>
      <c r="F232" s="19">
        <v>40.200000762939453</v>
      </c>
      <c r="G232" s="19">
        <v>0.28606963157653809</v>
      </c>
      <c r="H232" s="17">
        <v>1</v>
      </c>
    </row>
    <row r="233" spans="1:8" x14ac:dyDescent="0.25">
      <c r="A233" s="17">
        <v>232</v>
      </c>
      <c r="B233" s="17">
        <v>65</v>
      </c>
      <c r="C233" s="17">
        <v>1</v>
      </c>
      <c r="D233" s="17">
        <v>1</v>
      </c>
      <c r="E233" s="18">
        <v>15.699999809265137</v>
      </c>
      <c r="F233" s="19">
        <v>32.299999237060547</v>
      </c>
      <c r="G233" s="19">
        <v>0.48606812953948975</v>
      </c>
      <c r="H233" s="17">
        <v>1</v>
      </c>
    </row>
    <row r="234" spans="1:8" x14ac:dyDescent="0.25">
      <c r="A234" s="17">
        <v>233</v>
      </c>
      <c r="B234" s="17">
        <v>80</v>
      </c>
      <c r="C234" s="17">
        <v>1</v>
      </c>
      <c r="D234" s="17">
        <v>0</v>
      </c>
      <c r="E234" s="18">
        <v>30.5</v>
      </c>
      <c r="F234" s="19">
        <v>71.300003051757813</v>
      </c>
      <c r="G234" s="19">
        <v>0.42776995897293091</v>
      </c>
      <c r="H234" s="17">
        <v>0</v>
      </c>
    </row>
    <row r="235" spans="1:8" x14ac:dyDescent="0.25">
      <c r="A235" s="17">
        <v>234</v>
      </c>
      <c r="B235" s="17">
        <v>61</v>
      </c>
      <c r="C235" s="17">
        <v>1</v>
      </c>
      <c r="D235" s="17">
        <v>1</v>
      </c>
      <c r="E235" s="18">
        <v>0.5</v>
      </c>
      <c r="F235" s="19">
        <v>22.5</v>
      </c>
      <c r="G235" s="19">
        <v>2.222222276031971E-2</v>
      </c>
      <c r="H235" s="17">
        <v>0</v>
      </c>
    </row>
    <row r="236" spans="1:8" x14ac:dyDescent="0.25">
      <c r="A236" s="17">
        <v>235</v>
      </c>
      <c r="B236" s="17">
        <v>52</v>
      </c>
      <c r="C236" s="17">
        <v>1</v>
      </c>
      <c r="D236" s="17">
        <v>0</v>
      </c>
      <c r="E236" s="18">
        <v>0.80000001192092896</v>
      </c>
      <c r="F236" s="19">
        <v>30.799999237060547</v>
      </c>
      <c r="G236" s="19">
        <v>2.5974027812480927E-2</v>
      </c>
      <c r="H236" s="17">
        <v>0</v>
      </c>
    </row>
    <row r="237" spans="1:8" x14ac:dyDescent="0.25">
      <c r="A237" s="17">
        <v>236</v>
      </c>
      <c r="B237" s="17">
        <v>55</v>
      </c>
      <c r="C237" s="17">
        <v>1</v>
      </c>
      <c r="D237" s="17">
        <v>0</v>
      </c>
      <c r="E237" s="18">
        <v>0.69999998807907104</v>
      </c>
      <c r="F237" s="19">
        <v>21.200000762939453</v>
      </c>
      <c r="G237" s="19">
        <v>3.3018864691257477E-2</v>
      </c>
      <c r="H237" s="17">
        <v>0</v>
      </c>
    </row>
    <row r="238" spans="1:8" x14ac:dyDescent="0.25">
      <c r="A238" s="17">
        <v>237</v>
      </c>
      <c r="B238" s="17">
        <v>82</v>
      </c>
      <c r="C238" s="17">
        <v>1</v>
      </c>
      <c r="D238" s="17">
        <v>1</v>
      </c>
      <c r="E238" s="18">
        <v>3.4000000953674316</v>
      </c>
      <c r="F238" s="19">
        <v>32.799999237060547</v>
      </c>
      <c r="G238" s="19">
        <v>0.10365854203701019</v>
      </c>
      <c r="H238" s="17">
        <v>1</v>
      </c>
    </row>
    <row r="239" spans="1:8" x14ac:dyDescent="0.25">
      <c r="A239" s="17">
        <v>238</v>
      </c>
      <c r="B239" s="17">
        <v>64</v>
      </c>
      <c r="C239" s="17">
        <v>1</v>
      </c>
      <c r="D239" s="17">
        <v>1</v>
      </c>
      <c r="E239" s="18">
        <v>1.2999999523162842</v>
      </c>
      <c r="F239" s="19">
        <v>45.900001525878906</v>
      </c>
      <c r="G239" s="19">
        <v>2.8322437778115273E-2</v>
      </c>
      <c r="H239" s="17">
        <v>0</v>
      </c>
    </row>
    <row r="240" spans="1:8" x14ac:dyDescent="0.25">
      <c r="A240" s="17">
        <v>239</v>
      </c>
      <c r="B240" s="17">
        <v>72</v>
      </c>
      <c r="C240" s="17">
        <v>1</v>
      </c>
      <c r="D240" s="17">
        <v>0</v>
      </c>
      <c r="E240" s="18">
        <v>1.7999999523162842</v>
      </c>
      <c r="F240" s="19">
        <v>36</v>
      </c>
      <c r="G240" s="19">
        <v>4.9999997019767761E-2</v>
      </c>
      <c r="H240" s="17">
        <v>0</v>
      </c>
    </row>
    <row r="241" spans="1:8" x14ac:dyDescent="0.25">
      <c r="A241" s="17">
        <v>240</v>
      </c>
      <c r="B241" s="17">
        <v>76</v>
      </c>
      <c r="C241" s="17">
        <v>0</v>
      </c>
      <c r="D241" s="17">
        <v>0</v>
      </c>
      <c r="E241" s="18">
        <v>9.3999996185302734</v>
      </c>
      <c r="F241" s="19">
        <v>34.400001525878906</v>
      </c>
      <c r="G241" s="19">
        <v>0.27325579524040222</v>
      </c>
      <c r="H241" s="17">
        <v>0</v>
      </c>
    </row>
    <row r="242" spans="1:8" x14ac:dyDescent="0.25">
      <c r="A242" s="17">
        <v>241</v>
      </c>
      <c r="B242" s="17">
        <v>73</v>
      </c>
      <c r="C242" s="17">
        <v>1</v>
      </c>
      <c r="D242" s="17">
        <v>1</v>
      </c>
      <c r="E242" s="18">
        <v>16.399999618530273</v>
      </c>
      <c r="F242" s="19">
        <v>33.799999237060547</v>
      </c>
      <c r="G242" s="19">
        <v>0.48520711064338684</v>
      </c>
      <c r="H242" s="17">
        <v>1</v>
      </c>
    </row>
    <row r="243" spans="1:8" x14ac:dyDescent="0.25">
      <c r="A243" s="17">
        <v>242</v>
      </c>
      <c r="B243" s="17">
        <v>68</v>
      </c>
      <c r="C243" s="17">
        <v>0</v>
      </c>
      <c r="D243" s="17">
        <v>0</v>
      </c>
      <c r="E243" s="18">
        <v>14.800000190734863</v>
      </c>
      <c r="F243" s="19">
        <v>44</v>
      </c>
      <c r="G243" s="19">
        <v>0.33636364340782166</v>
      </c>
      <c r="H243" s="17">
        <v>0</v>
      </c>
    </row>
    <row r="244" spans="1:8" x14ac:dyDescent="0.25">
      <c r="A244" s="17">
        <v>243</v>
      </c>
      <c r="B244" s="17">
        <v>78</v>
      </c>
      <c r="C244" s="17">
        <v>1</v>
      </c>
      <c r="D244" s="17">
        <v>1</v>
      </c>
      <c r="E244" s="18">
        <v>11.199999809265137</v>
      </c>
      <c r="F244" s="19">
        <v>30.399999618530273</v>
      </c>
      <c r="G244" s="19">
        <v>0.3684210479259491</v>
      </c>
      <c r="H244" s="17">
        <v>1</v>
      </c>
    </row>
    <row r="245" spans="1:8" x14ac:dyDescent="0.25">
      <c r="A245" s="17">
        <v>244</v>
      </c>
      <c r="B245" s="17">
        <v>76</v>
      </c>
      <c r="C245" s="17">
        <v>1</v>
      </c>
      <c r="D245" s="17">
        <v>0</v>
      </c>
      <c r="E245" s="18">
        <v>30.899999618530273</v>
      </c>
      <c r="F245" s="19">
        <v>35</v>
      </c>
      <c r="G245" s="19">
        <v>0.88285714387893677</v>
      </c>
      <c r="H245" s="17">
        <v>0</v>
      </c>
    </row>
    <row r="246" spans="1:8" x14ac:dyDescent="0.25">
      <c r="A246" s="17">
        <v>245</v>
      </c>
      <c r="B246" s="17">
        <v>76</v>
      </c>
      <c r="C246" s="17">
        <v>1</v>
      </c>
      <c r="D246" s="17">
        <v>0</v>
      </c>
      <c r="E246" s="18">
        <v>15.100000381469727</v>
      </c>
      <c r="F246" s="19">
        <v>43</v>
      </c>
      <c r="G246" s="19">
        <v>0.35116279125213623</v>
      </c>
      <c r="H246" s="17">
        <v>0</v>
      </c>
    </row>
    <row r="247" spans="1:8" x14ac:dyDescent="0.25">
      <c r="A247" s="17">
        <v>246</v>
      </c>
      <c r="B247" s="17">
        <v>72</v>
      </c>
      <c r="C247" s="17">
        <v>0</v>
      </c>
      <c r="D247" s="17">
        <v>1</v>
      </c>
      <c r="E247" s="18">
        <v>14.800000190734863</v>
      </c>
      <c r="F247" s="19">
        <v>65.099998474121094</v>
      </c>
      <c r="G247" s="19">
        <v>0.22734256088733673</v>
      </c>
      <c r="H247" s="17">
        <v>1</v>
      </c>
    </row>
    <row r="248" spans="1:8" x14ac:dyDescent="0.25">
      <c r="A248" s="17">
        <v>247</v>
      </c>
      <c r="B248" s="17">
        <v>64</v>
      </c>
      <c r="C248" s="17">
        <v>0</v>
      </c>
      <c r="D248" s="17">
        <v>0</v>
      </c>
      <c r="E248" s="18">
        <v>6.4000000953674316</v>
      </c>
      <c r="F248" s="19">
        <v>48.5</v>
      </c>
      <c r="G248" s="19">
        <v>0.13195876777172089</v>
      </c>
      <c r="H248" s="17">
        <v>0</v>
      </c>
    </row>
    <row r="249" spans="1:8" x14ac:dyDescent="0.25">
      <c r="A249" s="17">
        <v>248</v>
      </c>
      <c r="B249" s="17">
        <v>85</v>
      </c>
      <c r="C249" s="17">
        <v>1</v>
      </c>
      <c r="D249" s="17">
        <v>0</v>
      </c>
      <c r="E249" s="18">
        <v>1.7999999523162842</v>
      </c>
      <c r="F249" s="19">
        <v>28.899999618530273</v>
      </c>
      <c r="G249" s="19">
        <v>6.2283735722303391E-2</v>
      </c>
      <c r="H249" s="17">
        <v>0</v>
      </c>
    </row>
    <row r="250" spans="1:8" x14ac:dyDescent="0.25">
      <c r="A250" s="17">
        <v>249</v>
      </c>
      <c r="B250" s="17">
        <v>68</v>
      </c>
      <c r="C250" s="17">
        <v>1</v>
      </c>
      <c r="D250" s="17">
        <v>0</v>
      </c>
      <c r="E250" s="18">
        <v>2.5999999046325684</v>
      </c>
      <c r="F250" s="19">
        <v>39</v>
      </c>
      <c r="G250" s="19">
        <v>6.6666662693023682E-2</v>
      </c>
      <c r="H250" s="17">
        <v>1</v>
      </c>
    </row>
    <row r="251" spans="1:8" x14ac:dyDescent="0.25">
      <c r="A251" s="17">
        <v>250</v>
      </c>
      <c r="B251" s="17">
        <v>63</v>
      </c>
      <c r="C251" s="17">
        <v>1</v>
      </c>
      <c r="D251" s="17">
        <v>0</v>
      </c>
      <c r="E251" s="18">
        <v>0.40000000596046448</v>
      </c>
      <c r="F251" s="19">
        <v>31.399999618530273</v>
      </c>
      <c r="G251" s="19">
        <v>1.2738853693008423E-2</v>
      </c>
      <c r="H251" s="17">
        <v>1</v>
      </c>
    </row>
    <row r="252" spans="1:8" x14ac:dyDescent="0.25">
      <c r="A252" s="17">
        <v>251</v>
      </c>
      <c r="B252" s="17">
        <v>69</v>
      </c>
      <c r="C252" s="17">
        <v>0</v>
      </c>
      <c r="D252" s="17">
        <v>0</v>
      </c>
      <c r="E252" s="18">
        <v>11.800000190734863</v>
      </c>
      <c r="F252" s="19">
        <v>60.299999237060547</v>
      </c>
      <c r="G252" s="19">
        <v>0.19568823277950287</v>
      </c>
      <c r="H252" s="17">
        <v>0</v>
      </c>
    </row>
    <row r="253" spans="1:8" x14ac:dyDescent="0.25">
      <c r="A253" s="17">
        <v>252</v>
      </c>
      <c r="B253" s="17">
        <v>61</v>
      </c>
      <c r="C253" s="17">
        <v>0</v>
      </c>
      <c r="D253" s="17">
        <v>1</v>
      </c>
      <c r="E253" s="18">
        <v>1.2000000476837158</v>
      </c>
      <c r="F253" s="19">
        <v>18.299999237060547</v>
      </c>
      <c r="G253" s="19">
        <v>6.557377427816391E-2</v>
      </c>
      <c r="H253" s="17">
        <v>0</v>
      </c>
    </row>
    <row r="254" spans="1:8" x14ac:dyDescent="0.25">
      <c r="A254" s="17">
        <v>253</v>
      </c>
      <c r="B254" s="17">
        <v>52</v>
      </c>
      <c r="C254" s="17">
        <v>1</v>
      </c>
      <c r="D254" s="17">
        <v>0</v>
      </c>
      <c r="E254" s="18">
        <v>0.5</v>
      </c>
      <c r="F254" s="19">
        <v>7.5999999046325684</v>
      </c>
      <c r="G254" s="19">
        <v>6.5789476037025452E-2</v>
      </c>
      <c r="H254" s="17">
        <v>0</v>
      </c>
    </row>
    <row r="255" spans="1:8" x14ac:dyDescent="0.25">
      <c r="A255" s="17">
        <v>254</v>
      </c>
      <c r="B255" s="17">
        <v>55</v>
      </c>
      <c r="C255" s="17">
        <v>1</v>
      </c>
      <c r="D255" s="17">
        <v>1</v>
      </c>
      <c r="E255" s="18">
        <v>2.0999999046325684</v>
      </c>
      <c r="F255" s="19">
        <v>48.700000762939453</v>
      </c>
      <c r="G255" s="19">
        <v>4.3121147900819778E-2</v>
      </c>
      <c r="H255" s="17">
        <v>0</v>
      </c>
    </row>
    <row r="256" spans="1:8" x14ac:dyDescent="0.25">
      <c r="A256" s="17">
        <v>255</v>
      </c>
      <c r="B256" s="17">
        <v>67</v>
      </c>
      <c r="C256" s="17">
        <v>0</v>
      </c>
      <c r="D256" s="17">
        <v>1</v>
      </c>
      <c r="E256" s="18">
        <v>9</v>
      </c>
      <c r="F256" s="19">
        <v>67.599998474121094</v>
      </c>
      <c r="G256" s="19">
        <v>0.1331360936164856</v>
      </c>
      <c r="H256" s="17">
        <v>1</v>
      </c>
    </row>
    <row r="257" spans="1:8" x14ac:dyDescent="0.25">
      <c r="A257" s="17">
        <v>256</v>
      </c>
      <c r="B257" s="17">
        <v>72</v>
      </c>
      <c r="C257" s="17">
        <v>1</v>
      </c>
      <c r="D257" s="17">
        <v>0</v>
      </c>
      <c r="E257" s="18">
        <v>4.3000001907348633</v>
      </c>
      <c r="F257" s="19">
        <v>45</v>
      </c>
      <c r="G257" s="19">
        <v>9.5555558800697327E-2</v>
      </c>
      <c r="H257" s="17">
        <v>0</v>
      </c>
    </row>
    <row r="258" spans="1:8" x14ac:dyDescent="0.25">
      <c r="A258" s="17">
        <v>257</v>
      </c>
      <c r="B258" s="17">
        <v>51</v>
      </c>
      <c r="C258" s="17">
        <v>1</v>
      </c>
      <c r="D258" s="17">
        <v>0</v>
      </c>
      <c r="E258" s="18">
        <v>1.7000000476837158</v>
      </c>
      <c r="F258" s="19">
        <v>15.100000381469727</v>
      </c>
      <c r="G258" s="19">
        <v>0.11258278042078018</v>
      </c>
      <c r="H258" s="17">
        <v>0</v>
      </c>
    </row>
    <row r="259" spans="1:8" x14ac:dyDescent="0.25">
      <c r="A259" s="17">
        <v>258</v>
      </c>
      <c r="B259" s="17">
        <v>71</v>
      </c>
      <c r="C259" s="17">
        <v>1</v>
      </c>
      <c r="D259" s="17">
        <v>0</v>
      </c>
      <c r="E259" s="18">
        <v>0.30000001192092896</v>
      </c>
      <c r="F259" s="19">
        <v>24</v>
      </c>
      <c r="G259" s="19">
        <v>1.2500000186264515E-2</v>
      </c>
      <c r="H259" s="17">
        <v>0</v>
      </c>
    </row>
    <row r="260" spans="1:8" x14ac:dyDescent="0.25">
      <c r="A260" s="17">
        <v>259</v>
      </c>
      <c r="B260" s="17">
        <v>64</v>
      </c>
      <c r="C260" s="17">
        <v>0</v>
      </c>
      <c r="D260" s="17">
        <v>0</v>
      </c>
      <c r="E260" s="18">
        <v>1.3999999761581421</v>
      </c>
      <c r="F260" s="19">
        <v>64.699996948242188</v>
      </c>
      <c r="G260" s="19">
        <v>2.1638331934809685E-2</v>
      </c>
      <c r="H260" s="17">
        <v>0</v>
      </c>
    </row>
    <row r="261" spans="1:8" x14ac:dyDescent="0.25">
      <c r="A261" s="17">
        <v>260</v>
      </c>
      <c r="B261" s="17">
        <v>66</v>
      </c>
      <c r="C261" s="17">
        <v>1</v>
      </c>
      <c r="D261" s="17">
        <v>0</v>
      </c>
      <c r="E261" s="18">
        <v>2.2999999523162842</v>
      </c>
      <c r="F261" s="19">
        <v>34.200000762939453</v>
      </c>
      <c r="G261" s="19">
        <v>6.7251458764076233E-2</v>
      </c>
      <c r="H261" s="17">
        <v>0</v>
      </c>
    </row>
    <row r="262" spans="1:8" x14ac:dyDescent="0.25">
      <c r="A262" s="17">
        <v>261</v>
      </c>
      <c r="B262" s="17">
        <v>75</v>
      </c>
      <c r="C262" s="17">
        <v>0</v>
      </c>
      <c r="D262" s="17">
        <v>0</v>
      </c>
      <c r="E262" s="18">
        <v>1.3999999761581421</v>
      </c>
      <c r="F262" s="19">
        <v>51.299999237060547</v>
      </c>
      <c r="G262" s="19">
        <v>2.7290448546409607E-2</v>
      </c>
      <c r="H262" s="17">
        <v>0</v>
      </c>
    </row>
    <row r="263" spans="1:8" x14ac:dyDescent="0.25">
      <c r="A263" s="17">
        <v>262</v>
      </c>
      <c r="B263" s="17">
        <v>76</v>
      </c>
      <c r="C263" s="17">
        <v>0</v>
      </c>
      <c r="D263" s="17">
        <v>1</v>
      </c>
      <c r="E263" s="18">
        <v>1</v>
      </c>
      <c r="F263" s="19">
        <v>21.5</v>
      </c>
      <c r="G263" s="19">
        <v>4.6511627733707428E-2</v>
      </c>
      <c r="H263" s="17">
        <v>0</v>
      </c>
    </row>
    <row r="264" spans="1:8" x14ac:dyDescent="0.25">
      <c r="A264" s="17">
        <v>263</v>
      </c>
      <c r="B264" s="17">
        <v>91</v>
      </c>
      <c r="C264" s="17">
        <v>1</v>
      </c>
      <c r="D264" s="17">
        <v>1</v>
      </c>
      <c r="E264" s="18">
        <v>1.8999999761581421</v>
      </c>
      <c r="F264" s="19">
        <v>19.600000381469727</v>
      </c>
      <c r="G264" s="19">
        <v>9.6938773989677429E-2</v>
      </c>
      <c r="H264" s="17">
        <v>1</v>
      </c>
    </row>
    <row r="265" spans="1:8" x14ac:dyDescent="0.25">
      <c r="A265" s="17">
        <v>264</v>
      </c>
      <c r="B265" s="17">
        <v>57</v>
      </c>
      <c r="C265" s="17">
        <v>0</v>
      </c>
      <c r="D265" s="17">
        <v>0</v>
      </c>
      <c r="E265" s="18">
        <v>1.6000000238418579</v>
      </c>
      <c r="F265" s="19">
        <v>33.200000762939453</v>
      </c>
      <c r="G265" s="19">
        <v>4.8192769289016724E-2</v>
      </c>
      <c r="H265" s="17">
        <v>0</v>
      </c>
    </row>
    <row r="266" spans="1:8" x14ac:dyDescent="0.25">
      <c r="A266" s="17">
        <v>265</v>
      </c>
      <c r="B266" s="17">
        <v>60</v>
      </c>
      <c r="C266" s="17">
        <v>1</v>
      </c>
      <c r="D266" s="17">
        <v>1</v>
      </c>
      <c r="E266" s="18">
        <v>1.2999999523162842</v>
      </c>
      <c r="F266" s="19">
        <v>3.2999999523162842</v>
      </c>
      <c r="G266" s="19">
        <v>0.39393937587738037</v>
      </c>
      <c r="H266" s="17">
        <v>0</v>
      </c>
    </row>
    <row r="267" spans="1:8" x14ac:dyDescent="0.25">
      <c r="A267" s="17">
        <v>266</v>
      </c>
      <c r="B267" s="17">
        <v>75</v>
      </c>
      <c r="C267" s="17">
        <v>1</v>
      </c>
      <c r="D267" s="17">
        <v>0</v>
      </c>
      <c r="E267" s="18">
        <v>1.3999999761581421</v>
      </c>
      <c r="F267" s="19">
        <v>22.5</v>
      </c>
      <c r="G267" s="19">
        <v>6.2222220003604889E-2</v>
      </c>
      <c r="H267" s="17">
        <v>0</v>
      </c>
    </row>
    <row r="268" spans="1:8" x14ac:dyDescent="0.25">
      <c r="A268" s="17">
        <v>267</v>
      </c>
      <c r="B268" s="17">
        <v>53</v>
      </c>
      <c r="C268" s="17">
        <v>1</v>
      </c>
      <c r="D268" s="17">
        <v>0</v>
      </c>
      <c r="E268" s="18">
        <v>2.0999999046325684</v>
      </c>
      <c r="F268" s="19">
        <v>40</v>
      </c>
      <c r="G268" s="19">
        <v>5.2499998360872269E-2</v>
      </c>
      <c r="H268" s="17">
        <v>1</v>
      </c>
    </row>
    <row r="269" spans="1:8" x14ac:dyDescent="0.25">
      <c r="A269" s="17">
        <v>268</v>
      </c>
      <c r="B269" s="17">
        <v>75</v>
      </c>
      <c r="C269" s="17">
        <v>1</v>
      </c>
      <c r="D269" s="17">
        <v>0</v>
      </c>
      <c r="E269" s="18">
        <v>0.5</v>
      </c>
      <c r="F269" s="19">
        <v>18.399999618530273</v>
      </c>
      <c r="G269" s="19">
        <v>2.7173914015293121E-2</v>
      </c>
      <c r="H269" s="17">
        <v>0</v>
      </c>
    </row>
    <row r="270" spans="1:8" x14ac:dyDescent="0.25">
      <c r="A270" s="17">
        <v>269</v>
      </c>
      <c r="B270" s="17">
        <v>63</v>
      </c>
      <c r="C270" s="17">
        <v>1</v>
      </c>
      <c r="D270" s="17">
        <v>0</v>
      </c>
      <c r="E270" s="18">
        <v>0.89999997615814209</v>
      </c>
      <c r="F270" s="19">
        <v>26.700000762939453</v>
      </c>
      <c r="G270" s="19">
        <v>3.3707864582538605E-2</v>
      </c>
      <c r="H270" s="17">
        <v>0</v>
      </c>
    </row>
    <row r="271" spans="1:8" x14ac:dyDescent="0.25">
      <c r="A271" s="17">
        <v>270</v>
      </c>
      <c r="B271" s="17">
        <v>80</v>
      </c>
      <c r="C271" s="17">
        <v>1</v>
      </c>
      <c r="D271" s="17">
        <v>0</v>
      </c>
      <c r="E271" s="18">
        <v>1.2000000476837158</v>
      </c>
      <c r="F271" s="19">
        <v>25</v>
      </c>
      <c r="G271" s="19">
        <v>4.8000000417232513E-2</v>
      </c>
      <c r="H271" s="17">
        <v>1</v>
      </c>
    </row>
    <row r="272" spans="1:8" x14ac:dyDescent="0.25">
      <c r="A272" s="17">
        <v>271</v>
      </c>
      <c r="B272" s="17">
        <v>61</v>
      </c>
      <c r="C272" s="17">
        <v>0</v>
      </c>
      <c r="D272" s="17">
        <v>1</v>
      </c>
      <c r="E272" s="18">
        <v>17.200000762939453</v>
      </c>
      <c r="F272" s="19">
        <v>32.200000762939453</v>
      </c>
      <c r="G272" s="19">
        <v>0.53416150808334351</v>
      </c>
      <c r="H272" s="17">
        <v>0</v>
      </c>
    </row>
    <row r="273" spans="1:8" x14ac:dyDescent="0.25">
      <c r="A273" s="17">
        <v>272</v>
      </c>
      <c r="B273" s="17">
        <v>71</v>
      </c>
      <c r="C273" s="17">
        <v>1</v>
      </c>
      <c r="D273" s="17">
        <v>0</v>
      </c>
      <c r="E273" s="18">
        <v>1.5</v>
      </c>
      <c r="F273" s="19">
        <v>17</v>
      </c>
      <c r="G273" s="19">
        <v>8.8235296308994293E-2</v>
      </c>
      <c r="H273" s="17">
        <v>0</v>
      </c>
    </row>
    <row r="274" spans="1:8" x14ac:dyDescent="0.25">
      <c r="A274" s="17">
        <v>273</v>
      </c>
      <c r="B274" s="17">
        <v>76</v>
      </c>
      <c r="C274" s="17">
        <v>1</v>
      </c>
      <c r="D274" s="17">
        <v>0</v>
      </c>
      <c r="E274" s="18">
        <v>1.2999999523162842</v>
      </c>
      <c r="F274" s="19">
        <v>44.700000762939453</v>
      </c>
      <c r="G274" s="19">
        <v>2.9082773253321648E-2</v>
      </c>
      <c r="H274" s="17">
        <v>0</v>
      </c>
    </row>
    <row r="275" spans="1:8" x14ac:dyDescent="0.25">
      <c r="A275" s="17">
        <v>274</v>
      </c>
      <c r="B275" s="17">
        <v>60</v>
      </c>
      <c r="C275" s="17">
        <v>1</v>
      </c>
      <c r="D275" s="17">
        <v>1</v>
      </c>
      <c r="E275" s="18">
        <v>7.6999998092651367</v>
      </c>
      <c r="F275" s="19">
        <v>13.5</v>
      </c>
      <c r="G275" s="19">
        <v>0.5703703761100769</v>
      </c>
      <c r="H275" s="17">
        <v>1</v>
      </c>
    </row>
    <row r="276" spans="1:8" x14ac:dyDescent="0.25">
      <c r="A276" s="17">
        <v>275</v>
      </c>
      <c r="B276" s="17">
        <v>65</v>
      </c>
      <c r="C276" s="17">
        <v>0</v>
      </c>
      <c r="D276" s="17">
        <v>1</v>
      </c>
      <c r="E276" s="18">
        <v>11.699999809265137</v>
      </c>
      <c r="F276" s="19">
        <v>41</v>
      </c>
      <c r="G276" s="19">
        <v>0.28536584973335266</v>
      </c>
      <c r="H276" s="17">
        <v>1</v>
      </c>
    </row>
    <row r="277" spans="1:8" x14ac:dyDescent="0.25">
      <c r="A277" s="17">
        <v>276</v>
      </c>
      <c r="B277" s="17">
        <v>76</v>
      </c>
      <c r="C277" s="17">
        <v>1</v>
      </c>
      <c r="D277" s="17">
        <v>0</v>
      </c>
      <c r="E277" s="18">
        <v>0.5</v>
      </c>
      <c r="F277" s="19">
        <v>6.9000000953674316</v>
      </c>
      <c r="G277" s="19">
        <v>7.2463765740394592E-2</v>
      </c>
      <c r="H277" s="17">
        <v>0</v>
      </c>
    </row>
    <row r="278" spans="1:8" x14ac:dyDescent="0.25">
      <c r="A278" s="17">
        <v>277</v>
      </c>
      <c r="B278" s="17">
        <v>70</v>
      </c>
      <c r="C278" s="17">
        <v>1</v>
      </c>
      <c r="D278" s="17">
        <v>1</v>
      </c>
      <c r="E278" s="18">
        <v>68.300003051757813</v>
      </c>
      <c r="F278" s="19">
        <v>15</v>
      </c>
      <c r="G278" s="19">
        <v>4.5533337593078613</v>
      </c>
      <c r="H278" s="17">
        <v>1</v>
      </c>
    </row>
    <row r="279" spans="1:8" x14ac:dyDescent="0.25">
      <c r="A279" s="17">
        <v>278</v>
      </c>
      <c r="B279" s="17">
        <v>65</v>
      </c>
      <c r="C279" s="17">
        <v>1</v>
      </c>
      <c r="D279" s="17">
        <v>1</v>
      </c>
      <c r="E279" s="18">
        <v>0.30000001192092896</v>
      </c>
      <c r="F279" s="19">
        <v>24</v>
      </c>
      <c r="G279" s="19">
        <v>1.2500000186264515E-2</v>
      </c>
      <c r="H279" s="17">
        <v>0</v>
      </c>
    </row>
    <row r="280" spans="1:8" x14ac:dyDescent="0.25">
      <c r="A280" s="17">
        <v>279</v>
      </c>
      <c r="B280" s="17">
        <v>65</v>
      </c>
      <c r="C280" s="17">
        <v>0</v>
      </c>
      <c r="D280" s="17">
        <v>1</v>
      </c>
      <c r="E280" s="18">
        <v>1.7999999523162842</v>
      </c>
      <c r="F280" s="19">
        <v>25.100000381469727</v>
      </c>
      <c r="G280" s="19">
        <v>7.1713142096996307E-2</v>
      </c>
      <c r="H280" s="17">
        <v>0</v>
      </c>
    </row>
    <row r="281" spans="1:8" x14ac:dyDescent="0.25">
      <c r="A281" s="17">
        <v>280</v>
      </c>
      <c r="B281" s="17">
        <v>63</v>
      </c>
      <c r="C281" s="17">
        <v>0</v>
      </c>
      <c r="D281" s="17">
        <v>0</v>
      </c>
      <c r="E281" s="18">
        <v>1.2000000476837158</v>
      </c>
      <c r="F281" s="19">
        <v>36</v>
      </c>
      <c r="G281" s="19">
        <v>3.3333335071802139E-2</v>
      </c>
      <c r="H281" s="17">
        <v>0</v>
      </c>
    </row>
    <row r="282" spans="1:8" x14ac:dyDescent="0.25">
      <c r="A282" s="17">
        <v>281</v>
      </c>
      <c r="B282" s="17">
        <v>66</v>
      </c>
      <c r="C282" s="17">
        <v>1</v>
      </c>
      <c r="D282" s="17">
        <v>0</v>
      </c>
      <c r="E282" s="18">
        <v>4.0999999046325684</v>
      </c>
      <c r="F282" s="19">
        <v>35.5</v>
      </c>
      <c r="G282" s="19">
        <v>0.11549295485019684</v>
      </c>
      <c r="H282" s="17">
        <v>0</v>
      </c>
    </row>
    <row r="283" spans="1:8" x14ac:dyDescent="0.25">
      <c r="A283" s="17">
        <v>282</v>
      </c>
      <c r="B283" s="17">
        <v>67</v>
      </c>
      <c r="C283" s="17">
        <v>1</v>
      </c>
      <c r="D283" s="17">
        <v>0</v>
      </c>
      <c r="E283" s="18">
        <v>3.7999999523162842</v>
      </c>
      <c r="F283" s="19">
        <v>6.5</v>
      </c>
      <c r="G283" s="19">
        <v>0.58461534976959229</v>
      </c>
      <c r="H283" s="17">
        <v>1</v>
      </c>
    </row>
    <row r="284" spans="1:8" x14ac:dyDescent="0.25">
      <c r="A284" s="17">
        <v>283</v>
      </c>
      <c r="B284" s="17">
        <v>68</v>
      </c>
      <c r="C284" s="17">
        <v>1</v>
      </c>
      <c r="D284" s="17">
        <v>0</v>
      </c>
      <c r="E284" s="18">
        <v>1.3999999761581421</v>
      </c>
      <c r="F284" s="19">
        <v>28.200000762939453</v>
      </c>
      <c r="G284" s="19">
        <v>4.9645386636257172E-2</v>
      </c>
      <c r="H284" s="17">
        <v>0</v>
      </c>
    </row>
    <row r="285" spans="1:8" x14ac:dyDescent="0.25">
      <c r="A285" s="17">
        <v>284</v>
      </c>
      <c r="B285" s="17">
        <v>69</v>
      </c>
      <c r="C285" s="17">
        <v>1</v>
      </c>
      <c r="D285" s="17">
        <v>0</v>
      </c>
      <c r="E285" s="18">
        <v>3.7000000476837158</v>
      </c>
      <c r="F285" s="19">
        <v>33.700000762939453</v>
      </c>
      <c r="G285" s="19">
        <v>0.10979228466749191</v>
      </c>
      <c r="H285" s="17">
        <v>0</v>
      </c>
    </row>
    <row r="286" spans="1:8" x14ac:dyDescent="0.25">
      <c r="A286" s="17">
        <v>285</v>
      </c>
      <c r="B286" s="17">
        <v>73</v>
      </c>
      <c r="C286" s="17">
        <v>0</v>
      </c>
      <c r="D286" s="17">
        <v>0</v>
      </c>
      <c r="E286" s="18">
        <v>8</v>
      </c>
      <c r="F286" s="19">
        <v>50</v>
      </c>
      <c r="G286" s="19">
        <v>0.15999999642372131</v>
      </c>
      <c r="H286" s="17">
        <v>0</v>
      </c>
    </row>
    <row r="287" spans="1:8" x14ac:dyDescent="0.25">
      <c r="A287" s="17">
        <v>286</v>
      </c>
      <c r="B287" s="17">
        <v>69</v>
      </c>
      <c r="C287" s="17">
        <v>0</v>
      </c>
      <c r="D287" s="17">
        <v>1</v>
      </c>
      <c r="E287" s="18">
        <v>3.0999999046325684</v>
      </c>
      <c r="F287" s="19">
        <v>26.5</v>
      </c>
      <c r="G287" s="19">
        <v>0.11698112636804581</v>
      </c>
      <c r="H287" s="17">
        <v>0</v>
      </c>
    </row>
    <row r="288" spans="1:8" x14ac:dyDescent="0.25">
      <c r="A288" s="17">
        <v>287</v>
      </c>
      <c r="B288" s="17">
        <v>64</v>
      </c>
      <c r="C288" s="17">
        <v>1</v>
      </c>
      <c r="D288" s="17">
        <v>1</v>
      </c>
      <c r="E288" s="18">
        <v>11.100000381469727</v>
      </c>
      <c r="F288" s="19">
        <v>41.5</v>
      </c>
      <c r="G288" s="19">
        <v>0.26746988296508789</v>
      </c>
      <c r="H288" s="17">
        <v>1</v>
      </c>
    </row>
    <row r="289" spans="1:8" x14ac:dyDescent="0.25">
      <c r="A289" s="17">
        <v>288</v>
      </c>
      <c r="B289" s="17">
        <v>71</v>
      </c>
      <c r="C289" s="17">
        <v>0</v>
      </c>
      <c r="D289" s="17">
        <v>0</v>
      </c>
      <c r="E289" s="18">
        <v>2.2000000476837158</v>
      </c>
      <c r="F289" s="19">
        <v>21.5</v>
      </c>
      <c r="G289" s="19">
        <v>0.10232558101415634</v>
      </c>
      <c r="H289" s="17">
        <v>0</v>
      </c>
    </row>
    <row r="290" spans="1:8" x14ac:dyDescent="0.25">
      <c r="A290" s="17">
        <v>289</v>
      </c>
      <c r="B290" s="17">
        <v>55</v>
      </c>
      <c r="C290" s="17">
        <v>1</v>
      </c>
      <c r="D290" s="17">
        <v>0</v>
      </c>
      <c r="E290" s="18">
        <v>1.5</v>
      </c>
      <c r="F290" s="19">
        <v>27</v>
      </c>
      <c r="G290" s="19">
        <v>5.55555559694767E-2</v>
      </c>
      <c r="H290" s="17">
        <v>0</v>
      </c>
    </row>
    <row r="291" spans="1:8" x14ac:dyDescent="0.25">
      <c r="A291" s="17">
        <v>290</v>
      </c>
      <c r="B291" s="17">
        <v>58</v>
      </c>
      <c r="C291" s="17">
        <v>1</v>
      </c>
      <c r="D291" s="17">
        <v>1</v>
      </c>
      <c r="E291" s="18">
        <v>4</v>
      </c>
      <c r="F291" s="19">
        <v>24.799999237060547</v>
      </c>
      <c r="G291" s="19">
        <v>0.16129033267498016</v>
      </c>
      <c r="H291" s="17">
        <v>0</v>
      </c>
    </row>
    <row r="292" spans="1:8" x14ac:dyDescent="0.25">
      <c r="A292" s="17">
        <v>291</v>
      </c>
      <c r="B292" s="17">
        <v>71</v>
      </c>
      <c r="C292" s="17">
        <v>1</v>
      </c>
      <c r="D292" s="17">
        <v>0</v>
      </c>
      <c r="E292" s="18">
        <v>0.40000000596046448</v>
      </c>
      <c r="F292" s="19">
        <v>12.5</v>
      </c>
      <c r="G292" s="19">
        <v>3.2000001519918442E-2</v>
      </c>
      <c r="H292" s="17">
        <v>0</v>
      </c>
    </row>
    <row r="293" spans="1:8" x14ac:dyDescent="0.25">
      <c r="A293" s="17">
        <v>292</v>
      </c>
      <c r="B293" s="17">
        <v>66</v>
      </c>
      <c r="C293" s="17">
        <v>1</v>
      </c>
      <c r="D293" s="17">
        <v>1</v>
      </c>
      <c r="E293" s="18">
        <v>21.100000381469727</v>
      </c>
      <c r="F293" s="19">
        <v>30.5</v>
      </c>
      <c r="G293" s="19">
        <v>0.69180327653884888</v>
      </c>
      <c r="H293" s="17">
        <v>1</v>
      </c>
    </row>
    <row r="294" spans="1:8" x14ac:dyDescent="0.25">
      <c r="A294" s="17">
        <v>293</v>
      </c>
      <c r="B294" s="17">
        <v>61</v>
      </c>
      <c r="C294" s="17">
        <v>0</v>
      </c>
      <c r="D294" s="17">
        <v>1</v>
      </c>
      <c r="E294" s="18">
        <v>8</v>
      </c>
      <c r="F294" s="19">
        <v>65</v>
      </c>
      <c r="G294" s="19">
        <v>0.12307692319154739</v>
      </c>
      <c r="H294" s="17">
        <v>0</v>
      </c>
    </row>
    <row r="295" spans="1:8" x14ac:dyDescent="0.25">
      <c r="A295" s="17">
        <v>294</v>
      </c>
      <c r="B295" s="17">
        <v>75</v>
      </c>
      <c r="C295" s="17">
        <v>1</v>
      </c>
      <c r="D295" s="17">
        <v>0</v>
      </c>
      <c r="E295" s="18">
        <v>7.5999999046325684</v>
      </c>
      <c r="F295" s="19">
        <v>12.100000381469727</v>
      </c>
      <c r="G295" s="19">
        <v>0.62809914350509644</v>
      </c>
      <c r="H295" s="17">
        <v>1</v>
      </c>
    </row>
    <row r="296" spans="1:8" x14ac:dyDescent="0.25">
      <c r="A296" s="17">
        <v>295</v>
      </c>
      <c r="B296" s="17">
        <v>60</v>
      </c>
      <c r="C296" s="17">
        <v>1</v>
      </c>
      <c r="D296" s="17">
        <v>0</v>
      </c>
      <c r="E296" s="18">
        <v>0.69999998807907104</v>
      </c>
      <c r="F296" s="19">
        <v>37.5</v>
      </c>
      <c r="G296" s="19">
        <v>1.8666666001081467E-2</v>
      </c>
      <c r="H296" s="17">
        <v>1</v>
      </c>
    </row>
    <row r="297" spans="1:8" x14ac:dyDescent="0.25">
      <c r="A297" s="17">
        <v>296</v>
      </c>
      <c r="B297" s="17">
        <v>80</v>
      </c>
      <c r="C297" s="17">
        <v>1</v>
      </c>
      <c r="D297" s="17">
        <v>1</v>
      </c>
      <c r="E297" s="18">
        <v>2.5</v>
      </c>
      <c r="F297" s="19">
        <v>47.299999237060547</v>
      </c>
      <c r="G297" s="19">
        <v>5.2854124456644058E-2</v>
      </c>
      <c r="H297" s="17">
        <v>0</v>
      </c>
    </row>
    <row r="298" spans="1:8" x14ac:dyDescent="0.25">
      <c r="A298" s="17">
        <v>297</v>
      </c>
      <c r="B298" s="17">
        <v>71</v>
      </c>
      <c r="C298" s="17">
        <v>1</v>
      </c>
      <c r="D298" s="17">
        <v>0</v>
      </c>
      <c r="E298" s="18">
        <v>1.2999999523162842</v>
      </c>
      <c r="F298" s="19">
        <v>22.5</v>
      </c>
      <c r="G298" s="19">
        <v>5.7777777314186096E-2</v>
      </c>
      <c r="H298" s="17">
        <v>0</v>
      </c>
    </row>
    <row r="299" spans="1:8" x14ac:dyDescent="0.25">
      <c r="A299" s="17">
        <v>298</v>
      </c>
      <c r="B299" s="17">
        <v>67</v>
      </c>
      <c r="C299" s="17">
        <v>1</v>
      </c>
      <c r="D299" s="17">
        <v>1</v>
      </c>
      <c r="E299" s="18">
        <v>2.2999999523162842</v>
      </c>
      <c r="F299" s="19">
        <v>30</v>
      </c>
      <c r="G299" s="19">
        <v>7.6666668057441711E-2</v>
      </c>
      <c r="H299" s="17">
        <v>0</v>
      </c>
    </row>
    <row r="300" spans="1:8" x14ac:dyDescent="0.25">
      <c r="A300" s="17">
        <v>299</v>
      </c>
      <c r="B300" s="17">
        <v>74</v>
      </c>
      <c r="C300" s="17">
        <v>0</v>
      </c>
      <c r="D300" s="17">
        <v>1</v>
      </c>
      <c r="E300" s="18">
        <v>4.1999998092651367</v>
      </c>
      <c r="F300" s="19">
        <v>15.899999618530273</v>
      </c>
      <c r="G300" s="19">
        <v>0.2641509473323822</v>
      </c>
      <c r="H300" s="17">
        <v>1</v>
      </c>
    </row>
    <row r="301" spans="1:8" x14ac:dyDescent="0.25">
      <c r="A301" s="17">
        <v>300</v>
      </c>
      <c r="B301" s="17">
        <v>73</v>
      </c>
      <c r="C301" s="17">
        <v>1</v>
      </c>
      <c r="D301" s="17">
        <v>1</v>
      </c>
      <c r="E301" s="18">
        <v>3.7999999523162842</v>
      </c>
      <c r="F301" s="19">
        <v>15.800000190734863</v>
      </c>
      <c r="G301" s="19">
        <v>0.24050632119178772</v>
      </c>
      <c r="H301" s="17">
        <v>0</v>
      </c>
    </row>
    <row r="302" spans="1:8" x14ac:dyDescent="0.25">
      <c r="A302" s="17">
        <v>301</v>
      </c>
      <c r="B302" s="17">
        <v>69</v>
      </c>
      <c r="C302" s="17">
        <v>0</v>
      </c>
      <c r="D302" s="17">
        <v>0</v>
      </c>
      <c r="E302" s="18">
        <v>20.200000762939453</v>
      </c>
      <c r="F302" s="19">
        <v>87</v>
      </c>
      <c r="G302" s="19">
        <v>0.23218391835689545</v>
      </c>
      <c r="H302" s="17">
        <v>0</v>
      </c>
    </row>
  </sheetData>
  <conditionalFormatting sqref="Z11:Z211">
    <cfRule type="top10" dxfId="10" priority="1" bottom="1" rank="1"/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Notes</vt:lpstr>
      <vt:lpstr>Sensitivity </vt:lpstr>
      <vt:lpstr>PSA calcs</vt:lpstr>
      <vt:lpstr>biopsy</vt:lpstr>
      <vt:lpstr>factor</vt:lpstr>
      <vt:lpstr>psa</vt:lpstr>
      <vt:lpstr>psad</vt:lpstr>
      <vt:lpstr>vol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2019-11-23T00:12:01Z</dcterms:created>
  <dcterms:modified xsi:type="dcterms:W3CDTF">2020-07-31T14:32:57Z</dcterms:modified>
</cp:coreProperties>
</file>