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1_48\"/>
    </mc:Choice>
  </mc:AlternateContent>
  <xr:revisionPtr revIDLastSave="0" documentId="8_{C1DB10C4-D8BE-4317-B7B0-E9644B132807}" xr6:coauthVersionLast="45" xr6:coauthVersionMax="45" xr10:uidLastSave="{00000000-0000-0000-0000-000000000000}"/>
  <bookViews>
    <workbookView xWindow="-104" yWindow="-104" windowWidth="22326" windowHeight="12050" activeTab="1" xr2:uid="{19799C33-6532-4BDC-B531-794192A8E172}"/>
  </bookViews>
  <sheets>
    <sheet name="Notes" sheetId="4" r:id="rId1"/>
    <sheet name="NPV" sheetId="2" r:id="rId2"/>
    <sheet name="Class SIze" sheetId="1" r:id="rId3"/>
    <sheet name="Sigma to Percentile" sheetId="3" r:id="rId4"/>
  </sheets>
  <definedNames>
    <definedName name="benefit">'Class SIze'!$M$3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  <c r="E7" i="3" l="1"/>
  <c r="F7" i="1"/>
  <c r="F6" i="1"/>
  <c r="F5" i="1"/>
  <c r="K4" i="1"/>
  <c r="G18" i="1"/>
  <c r="G2" i="1"/>
  <c r="F12" i="2" l="1"/>
  <c r="E12" i="2"/>
  <c r="F11" i="2"/>
  <c r="E11" i="2"/>
  <c r="F10" i="2"/>
  <c r="E10" i="2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7" i="1"/>
  <c r="K3" i="1"/>
  <c r="K2" i="1"/>
  <c r="G11" i="2"/>
  <c r="G12" i="2"/>
  <c r="G10" i="2"/>
  <c r="F2" i="1" l="1"/>
  <c r="M16" i="1" s="1"/>
</calcChain>
</file>

<file path=xl/sharedStrings.xml><?xml version="1.0" encoding="utf-8"?>
<sst xmlns="http://schemas.openxmlformats.org/spreadsheetml/2006/main" count="66" uniqueCount="65">
  <si>
    <t>Age</t>
  </si>
  <si>
    <t>Cost</t>
  </si>
  <si>
    <t>https://smartasset.com/retirement/the-average-salary-by-age</t>
  </si>
  <si>
    <t>1 sigma = 2% more earnings</t>
  </si>
  <si>
    <t>https://www.forbes.com/sites/niallmccarthy/2019/04/02/the-evolution-of-u-s-teacher-salaries-in-the-21st-century-infographic/#191b3d4f77f0</t>
  </si>
  <si>
    <t>110 students</t>
  </si>
  <si>
    <t>small  size</t>
  </si>
  <si>
    <t>per student</t>
  </si>
  <si>
    <t>8% one sigma  so 2% for study</t>
  </si>
  <si>
    <t>IRR</t>
  </si>
  <si>
    <t>benefit</t>
  </si>
  <si>
    <t>Wage Increase</t>
  </si>
  <si>
    <t>Mean Salary</t>
  </si>
  <si>
    <t>Year</t>
  </si>
  <si>
    <t>Investment 1</t>
  </si>
  <si>
    <t>Investment  2</t>
  </si>
  <si>
    <t>NPV</t>
  </si>
  <si>
    <t>Total cash flow</t>
  </si>
  <si>
    <t>Chance Normal Random Variable is at most 0.25 sigma above mean</t>
  </si>
  <si>
    <t>K-12  Education</t>
  </si>
  <si>
    <t>US is not very good.</t>
  </si>
  <si>
    <t>US spends a lot</t>
  </si>
  <si>
    <t>Reducing  K-2 class size improves test scores!</t>
  </si>
  <si>
    <t>Tennessee  in 1980s did an RCT</t>
  </si>
  <si>
    <t>3 treatments.</t>
  </si>
  <si>
    <t>1.  22-23 students no teacher's aide.</t>
  </si>
  <si>
    <t>2.  22-23  students with teacher's aide.</t>
  </si>
  <si>
    <t>3. 15  students no teacher's aide</t>
  </si>
  <si>
    <t>79 Schools were randomized.</t>
  </si>
  <si>
    <t>Group 3  improved  0.25 sigma on test scores.</t>
  </si>
  <si>
    <t>In 5th grade still 0.2 sigma  better.</t>
  </si>
  <si>
    <t>STAR</t>
  </si>
  <si>
    <t>Student Teacher Achievement Ratio</t>
  </si>
  <si>
    <t>Minority students saw nearly twice the benefit.</t>
  </si>
  <si>
    <t>Before</t>
  </si>
  <si>
    <t>Math</t>
  </si>
  <si>
    <t>Reading</t>
  </si>
  <si>
    <t>85/139</t>
  </si>
  <si>
    <t>95/139</t>
  </si>
  <si>
    <t>After</t>
  </si>
  <si>
    <t>78/139</t>
  </si>
  <si>
    <t>56/139</t>
  </si>
  <si>
    <t>Project Challenge focused on 17 poorest  school districts,</t>
  </si>
  <si>
    <t>Do  a Cost Benefit  Analysis</t>
  </si>
  <si>
    <t>Cost= increased teacher salaries</t>
  </si>
  <si>
    <t>Benefits=Increased salaries  of adults.</t>
  </si>
  <si>
    <t>1  sigma better age 7 test scoore = 8% higher adult salary.</t>
  </si>
  <si>
    <t>Need to understand Time Value of Money.</t>
  </si>
  <si>
    <t>We assume each student's adult salary</t>
  </si>
  <si>
    <t>increases by 2% from reduced class  size.</t>
  </si>
  <si>
    <t>Improving Success in  8th Grade Algebra I</t>
  </si>
  <si>
    <t>Wake County  NC</t>
  </si>
  <si>
    <t>IRR nearly 10%</t>
  </si>
  <si>
    <t>Conservative estimate</t>
  </si>
  <si>
    <t>Based on test scores predict  (logistic regression?)</t>
  </si>
  <si>
    <t>after 5th grade chance of success  in  8th grade</t>
  </si>
  <si>
    <t>Algebra.  Put them in pre algebra in 6th and 7th grade.</t>
  </si>
  <si>
    <t>Pass rate went to 97% and twice as many low income</t>
  </si>
  <si>
    <t>students took algebra in 8th grade.</t>
  </si>
  <si>
    <t>Vital  to STEM Success.</t>
  </si>
  <si>
    <t>/1.05</t>
  </si>
  <si>
    <r>
      <t>/1.05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</si>
  <si>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/1.05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</si>
  <si>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/1.05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</si>
  <si>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0.25 sigma takes you from 50%ile  to 60%ile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</si>
</sst>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5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0" fontId="3" fillId="0" borderId="0" xfId="1" applyFon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 Average PISA Math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2-48FF-84D5-0469C141ED6C}"/>
              </c:ext>
            </c:extLst>
          </c:dPt>
          <c:cat>
            <c:strLit>
              <c:ptCount val="40"/>
              <c:pt idx="0">
                <c:v>JPN</c:v>
              </c:pt>
              <c:pt idx="1">
                <c:v>KOR</c:v>
              </c:pt>
              <c:pt idx="2">
                <c:v>EST</c:v>
              </c:pt>
              <c:pt idx="3">
                <c:v>NLD</c:v>
              </c:pt>
              <c:pt idx="4">
                <c:v>CHE</c:v>
              </c:pt>
              <c:pt idx="5">
                <c:v>POL</c:v>
              </c:pt>
              <c:pt idx="6">
                <c:v>CAN</c:v>
              </c:pt>
              <c:pt idx="7">
                <c:v>SVN</c:v>
              </c:pt>
              <c:pt idx="8">
                <c:v>DNK</c:v>
              </c:pt>
              <c:pt idx="9">
                <c:v>BEL</c:v>
              </c:pt>
              <c:pt idx="10">
                <c:v>FIN</c:v>
              </c:pt>
              <c:pt idx="11">
                <c:v>SWE</c:v>
              </c:pt>
              <c:pt idx="12">
                <c:v>GBR</c:v>
              </c:pt>
              <c:pt idx="13">
                <c:v>NOR</c:v>
              </c:pt>
              <c:pt idx="14">
                <c:v>IRL</c:v>
              </c:pt>
              <c:pt idx="15">
                <c:v>CZE</c:v>
              </c:pt>
              <c:pt idx="16">
                <c:v>DEU</c:v>
              </c:pt>
              <c:pt idx="17">
                <c:v>AUT</c:v>
              </c:pt>
              <c:pt idx="18">
                <c:v>LVA</c:v>
              </c:pt>
              <c:pt idx="19">
                <c:v>FRA</c:v>
              </c:pt>
              <c:pt idx="20">
                <c:v>ISL</c:v>
              </c:pt>
              <c:pt idx="21">
                <c:v>NZL</c:v>
              </c:pt>
              <c:pt idx="22">
                <c:v>PRT</c:v>
              </c:pt>
              <c:pt idx="23">
                <c:v>AUS</c:v>
              </c:pt>
              <c:pt idx="24">
                <c:v>OAVG</c:v>
              </c:pt>
              <c:pt idx="25">
                <c:v>RUS</c:v>
              </c:pt>
              <c:pt idx="26">
                <c:v>ITA</c:v>
              </c:pt>
              <c:pt idx="27">
                <c:v>SVK</c:v>
              </c:pt>
              <c:pt idx="28">
                <c:v>LUX</c:v>
              </c:pt>
              <c:pt idx="29">
                <c:v>ESP</c:v>
              </c:pt>
              <c:pt idx="30">
                <c:v>HUN</c:v>
              </c:pt>
              <c:pt idx="31">
                <c:v>LTU</c:v>
              </c:pt>
              <c:pt idx="32">
                <c:v>USA</c:v>
              </c:pt>
              <c:pt idx="33">
                <c:v>ISR</c:v>
              </c:pt>
              <c:pt idx="34">
                <c:v>TUR</c:v>
              </c:pt>
              <c:pt idx="35">
                <c:v>GRC</c:v>
              </c:pt>
              <c:pt idx="36">
                <c:v>CHL</c:v>
              </c:pt>
              <c:pt idx="37">
                <c:v>MEX</c:v>
              </c:pt>
              <c:pt idx="38">
                <c:v>CRI</c:v>
              </c:pt>
              <c:pt idx="39">
                <c:v>COL</c:v>
              </c:pt>
            </c:strLit>
          </c:cat>
          <c:val>
            <c:numLit>
              <c:formatCode>General</c:formatCode>
              <c:ptCount val="40"/>
              <c:pt idx="0">
                <c:v>527</c:v>
              </c:pt>
              <c:pt idx="1">
                <c:v>526</c:v>
              </c:pt>
              <c:pt idx="2">
                <c:v>523.5</c:v>
              </c:pt>
              <c:pt idx="3">
                <c:v>519.5</c:v>
              </c:pt>
              <c:pt idx="4">
                <c:v>515.5</c:v>
              </c:pt>
              <c:pt idx="5">
                <c:v>515.5</c:v>
              </c:pt>
              <c:pt idx="6">
                <c:v>512</c:v>
              </c:pt>
              <c:pt idx="7">
                <c:v>509</c:v>
              </c:pt>
              <c:pt idx="8">
                <c:v>509</c:v>
              </c:pt>
              <c:pt idx="9">
                <c:v>508</c:v>
              </c:pt>
              <c:pt idx="10">
                <c:v>507</c:v>
              </c:pt>
              <c:pt idx="11">
                <c:v>502.5</c:v>
              </c:pt>
              <c:pt idx="12">
                <c:v>502</c:v>
              </c:pt>
              <c:pt idx="13">
                <c:v>501</c:v>
              </c:pt>
              <c:pt idx="14">
                <c:v>500</c:v>
              </c:pt>
              <c:pt idx="15">
                <c:v>499.5</c:v>
              </c:pt>
              <c:pt idx="16">
                <c:v>499.5</c:v>
              </c:pt>
              <c:pt idx="17">
                <c:v>498.5</c:v>
              </c:pt>
              <c:pt idx="18">
                <c:v>496.5</c:v>
              </c:pt>
              <c:pt idx="19">
                <c:v>495.5</c:v>
              </c:pt>
              <c:pt idx="20">
                <c:v>495</c:v>
              </c:pt>
              <c:pt idx="21">
                <c:v>494.5</c:v>
              </c:pt>
              <c:pt idx="22">
                <c:v>492.5</c:v>
              </c:pt>
              <c:pt idx="23">
                <c:v>491</c:v>
              </c:pt>
              <c:pt idx="24">
                <c:v>489.5</c:v>
              </c:pt>
              <c:pt idx="25">
                <c:v>487.5</c:v>
              </c:pt>
              <c:pt idx="26">
                <c:v>486.5</c:v>
              </c:pt>
              <c:pt idx="27">
                <c:v>486</c:v>
              </c:pt>
              <c:pt idx="28">
                <c:v>483.5</c:v>
              </c:pt>
              <c:pt idx="29">
                <c:v>481.5</c:v>
              </c:pt>
              <c:pt idx="30">
                <c:v>481.5</c:v>
              </c:pt>
              <c:pt idx="31">
                <c:v>481</c:v>
              </c:pt>
              <c:pt idx="32">
                <c:v>478</c:v>
              </c:pt>
              <c:pt idx="33">
                <c:v>462.5</c:v>
              </c:pt>
              <c:pt idx="34">
                <c:v>453.5</c:v>
              </c:pt>
              <c:pt idx="35">
                <c:v>451.5</c:v>
              </c:pt>
              <c:pt idx="36">
                <c:v>417.5</c:v>
              </c:pt>
              <c:pt idx="37">
                <c:v>409</c:v>
              </c:pt>
              <c:pt idx="38">
                <c:v>402.5</c:v>
              </c:pt>
              <c:pt idx="39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2-AE62-48FF-84D5-0469C141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15920120"/>
        <c:axId val="515913888"/>
      </c:barChart>
      <c:catAx>
        <c:axId val="51592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913888"/>
        <c:crosses val="autoZero"/>
        <c:auto val="1"/>
        <c:lblAlgn val="ctr"/>
        <c:lblOffset val="100"/>
        <c:noMultiLvlLbl val="0"/>
      </c:catAx>
      <c:valAx>
        <c:axId val="51591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92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Average  PISA Reading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4-4ABF-9699-5F8C3B3C7915}"/>
              </c:ext>
            </c:extLst>
          </c:dPt>
          <c:cat>
            <c:strLit>
              <c:ptCount val="41"/>
              <c:pt idx="0">
                <c:v>EST</c:v>
              </c:pt>
              <c:pt idx="1">
                <c:v>FIN</c:v>
              </c:pt>
              <c:pt idx="2">
                <c:v>CAN</c:v>
              </c:pt>
              <c:pt idx="3">
                <c:v>IRL</c:v>
              </c:pt>
              <c:pt idx="4">
                <c:v>KOR</c:v>
              </c:pt>
              <c:pt idx="5">
                <c:v>POL</c:v>
              </c:pt>
              <c:pt idx="6">
                <c:v>SWE</c:v>
              </c:pt>
              <c:pt idx="7">
                <c:v>NZL</c:v>
              </c:pt>
              <c:pt idx="8">
                <c:v>USA</c:v>
              </c:pt>
              <c:pt idx="9">
                <c:v>GBR</c:v>
              </c:pt>
              <c:pt idx="10">
                <c:v>JPN</c:v>
              </c:pt>
              <c:pt idx="11">
                <c:v>AUS</c:v>
              </c:pt>
              <c:pt idx="12">
                <c:v>DNK</c:v>
              </c:pt>
              <c:pt idx="13">
                <c:v>NOR</c:v>
              </c:pt>
              <c:pt idx="14">
                <c:v>DEU</c:v>
              </c:pt>
              <c:pt idx="15">
                <c:v>SVN</c:v>
              </c:pt>
              <c:pt idx="16">
                <c:v>BEL</c:v>
              </c:pt>
              <c:pt idx="17">
                <c:v>FRA</c:v>
              </c:pt>
              <c:pt idx="18">
                <c:v>PRT</c:v>
              </c:pt>
              <c:pt idx="19">
                <c:v>CZE</c:v>
              </c:pt>
              <c:pt idx="20">
                <c:v>OAVG</c:v>
              </c:pt>
              <c:pt idx="21">
                <c:v>AUT</c:v>
              </c:pt>
              <c:pt idx="22">
                <c:v>CHE</c:v>
              </c:pt>
              <c:pt idx="23">
                <c:v>NLD</c:v>
              </c:pt>
              <c:pt idx="24">
                <c:v>LVA</c:v>
              </c:pt>
              <c:pt idx="25">
                <c:v>RUS</c:v>
              </c:pt>
              <c:pt idx="26">
                <c:v>ITA</c:v>
              </c:pt>
              <c:pt idx="27">
                <c:v>LTU</c:v>
              </c:pt>
              <c:pt idx="28">
                <c:v>HUN</c:v>
              </c:pt>
              <c:pt idx="29">
                <c:v>ISL</c:v>
              </c:pt>
              <c:pt idx="30">
                <c:v>LUX</c:v>
              </c:pt>
              <c:pt idx="31">
                <c:v>ISR</c:v>
              </c:pt>
              <c:pt idx="32">
                <c:v>TUR</c:v>
              </c:pt>
              <c:pt idx="33">
                <c:v>GRC</c:v>
              </c:pt>
              <c:pt idx="34">
                <c:v>SVK</c:v>
              </c:pt>
              <c:pt idx="35">
                <c:v>CHL</c:v>
              </c:pt>
              <c:pt idx="36">
                <c:v>CRI</c:v>
              </c:pt>
              <c:pt idx="37">
                <c:v>MEX</c:v>
              </c:pt>
              <c:pt idx="38">
                <c:v>BRA</c:v>
              </c:pt>
              <c:pt idx="39">
                <c:v>COL</c:v>
              </c:pt>
              <c:pt idx="40">
                <c:v>IDN</c:v>
              </c:pt>
            </c:strLit>
          </c:cat>
          <c:val>
            <c:numLit>
              <c:formatCode>General</c:formatCode>
              <c:ptCount val="41"/>
              <c:pt idx="0">
                <c:v>523</c:v>
              </c:pt>
              <c:pt idx="1">
                <c:v>520.5</c:v>
              </c:pt>
              <c:pt idx="2">
                <c:v>520.5</c:v>
              </c:pt>
              <c:pt idx="3">
                <c:v>518</c:v>
              </c:pt>
              <c:pt idx="4">
                <c:v>514.5</c:v>
              </c:pt>
              <c:pt idx="5">
                <c:v>511.5</c:v>
              </c:pt>
              <c:pt idx="6">
                <c:v>506</c:v>
              </c:pt>
              <c:pt idx="7">
                <c:v>505.5</c:v>
              </c:pt>
              <c:pt idx="8">
                <c:v>505.5</c:v>
              </c:pt>
              <c:pt idx="9">
                <c:v>504</c:v>
              </c:pt>
              <c:pt idx="10">
                <c:v>503.5</c:v>
              </c:pt>
              <c:pt idx="11">
                <c:v>503</c:v>
              </c:pt>
              <c:pt idx="12">
                <c:v>501</c:v>
              </c:pt>
              <c:pt idx="13">
                <c:v>499.5</c:v>
              </c:pt>
              <c:pt idx="14">
                <c:v>499</c:v>
              </c:pt>
              <c:pt idx="15">
                <c:v>496</c:v>
              </c:pt>
              <c:pt idx="16">
                <c:v>493</c:v>
              </c:pt>
              <c:pt idx="17">
                <c:v>492.5</c:v>
              </c:pt>
              <c:pt idx="18">
                <c:v>492</c:v>
              </c:pt>
              <c:pt idx="19">
                <c:v>490.5</c:v>
              </c:pt>
              <c:pt idx="20">
                <c:v>487</c:v>
              </c:pt>
              <c:pt idx="21">
                <c:v>485</c:v>
              </c:pt>
              <c:pt idx="22">
                <c:v>484.5</c:v>
              </c:pt>
              <c:pt idx="23">
                <c:v>484.5</c:v>
              </c:pt>
              <c:pt idx="24">
                <c:v>478.5</c:v>
              </c:pt>
              <c:pt idx="25">
                <c:v>478.5</c:v>
              </c:pt>
              <c:pt idx="26">
                <c:v>476.5</c:v>
              </c:pt>
              <c:pt idx="27">
                <c:v>476.5</c:v>
              </c:pt>
              <c:pt idx="28">
                <c:v>476</c:v>
              </c:pt>
              <c:pt idx="29">
                <c:v>474</c:v>
              </c:pt>
              <c:pt idx="30">
                <c:v>470.5</c:v>
              </c:pt>
              <c:pt idx="31">
                <c:v>469</c:v>
              </c:pt>
              <c:pt idx="32">
                <c:v>465.5</c:v>
              </c:pt>
              <c:pt idx="33">
                <c:v>458</c:v>
              </c:pt>
              <c:pt idx="34">
                <c:v>458</c:v>
              </c:pt>
              <c:pt idx="35">
                <c:v>452</c:v>
              </c:pt>
              <c:pt idx="36">
                <c:v>426.5</c:v>
              </c:pt>
              <c:pt idx="37">
                <c:v>420.5</c:v>
              </c:pt>
              <c:pt idx="38">
                <c:v>413</c:v>
              </c:pt>
              <c:pt idx="39">
                <c:v>412</c:v>
              </c:pt>
              <c:pt idx="40">
                <c:v>370.5</c:v>
              </c:pt>
            </c:numLit>
          </c:val>
          <c:extLst>
            <c:ext xmlns:c16="http://schemas.microsoft.com/office/drawing/2014/chart" uri="{C3380CC4-5D6E-409C-BE32-E72D297353CC}">
              <c16:uniqueId val="{00000002-EC44-4ABF-9699-5F8C3B3C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320416"/>
        <c:axId val="1243312872"/>
      </c:barChart>
      <c:catAx>
        <c:axId val="12433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312872"/>
        <c:crosses val="autoZero"/>
        <c:auto val="1"/>
        <c:lblAlgn val="ctr"/>
        <c:lblOffset val="100"/>
        <c:noMultiLvlLbl val="0"/>
      </c:catAx>
      <c:valAx>
        <c:axId val="124331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3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Primary Education  2015 Spending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C-4F0E-AF61-ED5E8F7F8CE4}"/>
              </c:ext>
            </c:extLst>
          </c:dPt>
          <c:cat>
            <c:strLit>
              <c:ptCount val="45"/>
              <c:pt idx="0">
                <c:v>LUX</c:v>
              </c:pt>
              <c:pt idx="1">
                <c:v>NOR</c:v>
              </c:pt>
              <c:pt idx="2">
                <c:v>USA</c:v>
              </c:pt>
              <c:pt idx="3">
                <c:v>AUT</c:v>
              </c:pt>
              <c:pt idx="4">
                <c:v>GBR</c:v>
              </c:pt>
              <c:pt idx="5">
                <c:v>ISL</c:v>
              </c:pt>
              <c:pt idx="6">
                <c:v>KOR</c:v>
              </c:pt>
              <c:pt idx="7">
                <c:v>SWE</c:v>
              </c:pt>
              <c:pt idx="8">
                <c:v>BEL</c:v>
              </c:pt>
              <c:pt idx="9">
                <c:v>AUS</c:v>
              </c:pt>
              <c:pt idx="10">
                <c:v>FIN</c:v>
              </c:pt>
              <c:pt idx="11">
                <c:v>CAN</c:v>
              </c:pt>
              <c:pt idx="12">
                <c:v>JPN</c:v>
              </c:pt>
              <c:pt idx="13">
                <c:v>DEU</c:v>
              </c:pt>
              <c:pt idx="14">
                <c:v>SVN</c:v>
              </c:pt>
              <c:pt idx="15">
                <c:v>NLD</c:v>
              </c:pt>
              <c:pt idx="16">
                <c:v>ITA</c:v>
              </c:pt>
              <c:pt idx="17">
                <c:v>IRL</c:v>
              </c:pt>
              <c:pt idx="18">
                <c:v>ISR</c:v>
              </c:pt>
              <c:pt idx="19">
                <c:v>NZL</c:v>
              </c:pt>
              <c:pt idx="20">
                <c:v>FRA</c:v>
              </c:pt>
              <c:pt idx="21">
                <c:v>PRT</c:v>
              </c:pt>
              <c:pt idx="22">
                <c:v>ESP</c:v>
              </c:pt>
              <c:pt idx="23">
                <c:v>SVK</c:v>
              </c:pt>
              <c:pt idx="24">
                <c:v>POL</c:v>
              </c:pt>
              <c:pt idx="25">
                <c:v>LVA</c:v>
              </c:pt>
              <c:pt idx="26">
                <c:v>EST</c:v>
              </c:pt>
              <c:pt idx="27">
                <c:v>GRC</c:v>
              </c:pt>
              <c:pt idx="28">
                <c:v>LTU</c:v>
              </c:pt>
              <c:pt idx="29">
                <c:v>CZE</c:v>
              </c:pt>
              <c:pt idx="30">
                <c:v>HUN</c:v>
              </c:pt>
              <c:pt idx="31">
                <c:v>CHL</c:v>
              </c:pt>
              <c:pt idx="32">
                <c:v>TUR</c:v>
              </c:pt>
              <c:pt idx="33">
                <c:v>COL</c:v>
              </c:pt>
              <c:pt idx="34">
                <c:v>MEX</c:v>
              </c:pt>
              <c:pt idx="35">
                <c:v>IDN</c:v>
              </c:pt>
              <c:pt idx="36">
                <c:v>ZAF</c:v>
              </c:pt>
              <c:pt idx="37">
                <c:v>CHE</c:v>
              </c:pt>
              <c:pt idx="38">
                <c:v>DNK</c:v>
              </c:pt>
              <c:pt idx="39">
                <c:v>BRA</c:v>
              </c:pt>
              <c:pt idx="40">
                <c:v>CRI</c:v>
              </c:pt>
              <c:pt idx="41">
                <c:v>SAU</c:v>
              </c:pt>
              <c:pt idx="42">
                <c:v>ARG</c:v>
              </c:pt>
              <c:pt idx="43">
                <c:v>CHN</c:v>
              </c:pt>
              <c:pt idx="44">
                <c:v>IND</c:v>
              </c:pt>
            </c:strLit>
          </c:cat>
          <c:val>
            <c:numLit>
              <c:formatCode>General</c:formatCode>
              <c:ptCount val="45"/>
              <c:pt idx="0">
                <c:v>20892.094000000001</c:v>
              </c:pt>
              <c:pt idx="1">
                <c:v>13275.105</c:v>
              </c:pt>
              <c:pt idx="2">
                <c:v>11727.023999999999</c:v>
              </c:pt>
              <c:pt idx="3">
                <c:v>11688.611000000001</c:v>
              </c:pt>
              <c:pt idx="4">
                <c:v>11629.644</c:v>
              </c:pt>
              <c:pt idx="5">
                <c:v>11214.793</c:v>
              </c:pt>
              <c:pt idx="6">
                <c:v>11047.406000000001</c:v>
              </c:pt>
              <c:pt idx="7">
                <c:v>10853.291999999999</c:v>
              </c:pt>
              <c:pt idx="8">
                <c:v>10210.841</c:v>
              </c:pt>
              <c:pt idx="9">
                <c:v>9545.8940000000002</c:v>
              </c:pt>
              <c:pt idx="10">
                <c:v>9305.3160000000007</c:v>
              </c:pt>
              <c:pt idx="11">
                <c:v>9249.3940000000002</c:v>
              </c:pt>
              <c:pt idx="12">
                <c:v>9104.7430000000004</c:v>
              </c:pt>
              <c:pt idx="13">
                <c:v>8618.7559999999994</c:v>
              </c:pt>
              <c:pt idx="14">
                <c:v>8541.8369999999995</c:v>
              </c:pt>
              <c:pt idx="15">
                <c:v>8477.5540000000001</c:v>
              </c:pt>
              <c:pt idx="16">
                <c:v>8425.759</c:v>
              </c:pt>
              <c:pt idx="17">
                <c:v>8287.5319999999992</c:v>
              </c:pt>
              <c:pt idx="18">
                <c:v>7971.3109999999997</c:v>
              </c:pt>
              <c:pt idx="19">
                <c:v>7849.15</c:v>
              </c:pt>
              <c:pt idx="20">
                <c:v>7395.3459999999995</c:v>
              </c:pt>
              <c:pt idx="21">
                <c:v>7380.0860000000002</c:v>
              </c:pt>
              <c:pt idx="22">
                <c:v>7320.4759999999997</c:v>
              </c:pt>
              <c:pt idx="23">
                <c:v>6877.3130000000001</c:v>
              </c:pt>
              <c:pt idx="24">
                <c:v>6757.402</c:v>
              </c:pt>
              <c:pt idx="25">
                <c:v>6672.2380000000003</c:v>
              </c:pt>
              <c:pt idx="26">
                <c:v>6326.6130000000003</c:v>
              </c:pt>
              <c:pt idx="27">
                <c:v>5809.73</c:v>
              </c:pt>
              <c:pt idx="28">
                <c:v>5500.2280000000001</c:v>
              </c:pt>
              <c:pt idx="29">
                <c:v>5207.0540000000001</c:v>
              </c:pt>
              <c:pt idx="30">
                <c:v>5089.1610000000001</c:v>
              </c:pt>
              <c:pt idx="31">
                <c:v>4149.8149999999996</c:v>
              </c:pt>
              <c:pt idx="32">
                <c:v>4134.1009999999997</c:v>
              </c:pt>
              <c:pt idx="33">
                <c:v>3117.761</c:v>
              </c:pt>
              <c:pt idx="34">
                <c:v>2874.47</c:v>
              </c:pt>
              <c:pt idx="35">
                <c:v>1514.377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75C-4F0E-AF61-ED5E8F7F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60896"/>
        <c:axId val="695657944"/>
      </c:barChart>
      <c:catAx>
        <c:axId val="6956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944"/>
        <c:crosses val="autoZero"/>
        <c:auto val="1"/>
        <c:lblAlgn val="ctr"/>
        <c:lblOffset val="100"/>
        <c:noMultiLvlLbl val="0"/>
      </c:catAx>
      <c:valAx>
        <c:axId val="69565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6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Secondary  Education  2015 Spending  % age of GNP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FF00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FF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C-4572-BF83-EFCD54780634}"/>
              </c:ext>
            </c:extLst>
          </c:dPt>
          <c:cat>
            <c:strLit>
              <c:ptCount val="43"/>
              <c:pt idx="0">
                <c:v>BEL</c:v>
              </c:pt>
              <c:pt idx="1">
                <c:v>NZL</c:v>
              </c:pt>
              <c:pt idx="2">
                <c:v>FIN</c:v>
              </c:pt>
              <c:pt idx="3">
                <c:v>FRA</c:v>
              </c:pt>
              <c:pt idx="4">
                <c:v>BRA</c:v>
              </c:pt>
              <c:pt idx="5">
                <c:v>NOR</c:v>
              </c:pt>
              <c:pt idx="6">
                <c:v>NLD</c:v>
              </c:pt>
              <c:pt idx="7">
                <c:v>GBR</c:v>
              </c:pt>
              <c:pt idx="8">
                <c:v>PRT</c:v>
              </c:pt>
              <c:pt idx="9">
                <c:v>KOR</c:v>
              </c:pt>
              <c:pt idx="10">
                <c:v>ISL</c:v>
              </c:pt>
              <c:pt idx="11">
                <c:v>AUT</c:v>
              </c:pt>
              <c:pt idx="12">
                <c:v>DEU</c:v>
              </c:pt>
              <c:pt idx="13">
                <c:v>COL</c:v>
              </c:pt>
              <c:pt idx="14">
                <c:v>AUS</c:v>
              </c:pt>
              <c:pt idx="15">
                <c:v>TUR</c:v>
              </c:pt>
              <c:pt idx="16">
                <c:v>MEX</c:v>
              </c:pt>
              <c:pt idx="17">
                <c:v>ITA</c:v>
              </c:pt>
              <c:pt idx="18">
                <c:v>SWE</c:v>
              </c:pt>
              <c:pt idx="19">
                <c:v>SVK</c:v>
              </c:pt>
              <c:pt idx="20">
                <c:v>USA</c:v>
              </c:pt>
              <c:pt idx="21">
                <c:v>CZE</c:v>
              </c:pt>
              <c:pt idx="22">
                <c:v>HUN</c:v>
              </c:pt>
              <c:pt idx="23">
                <c:v>SVN</c:v>
              </c:pt>
              <c:pt idx="24">
                <c:v>ESP</c:v>
              </c:pt>
              <c:pt idx="25">
                <c:v>CHL</c:v>
              </c:pt>
              <c:pt idx="26">
                <c:v>LUX</c:v>
              </c:pt>
              <c:pt idx="27">
                <c:v>LVA</c:v>
              </c:pt>
              <c:pt idx="28">
                <c:v>POL</c:v>
              </c:pt>
              <c:pt idx="29">
                <c:v>LTU</c:v>
              </c:pt>
              <c:pt idx="30">
                <c:v>JPN</c:v>
              </c:pt>
              <c:pt idx="31">
                <c:v>GRC</c:v>
              </c:pt>
              <c:pt idx="32">
                <c:v>EST</c:v>
              </c:pt>
              <c:pt idx="33">
                <c:v>IDN</c:v>
              </c:pt>
              <c:pt idx="34">
                <c:v>IRL</c:v>
              </c:pt>
              <c:pt idx="35">
                <c:v>ARG</c:v>
              </c:pt>
              <c:pt idx="36">
                <c:v>CHN</c:v>
              </c:pt>
              <c:pt idx="37">
                <c:v>CRI</c:v>
              </c:pt>
              <c:pt idx="38">
                <c:v>SAU</c:v>
              </c:pt>
              <c:pt idx="39">
                <c:v>CHE</c:v>
              </c:pt>
              <c:pt idx="40">
                <c:v>ZAF</c:v>
              </c:pt>
              <c:pt idx="41">
                <c:v>DNK</c:v>
              </c:pt>
              <c:pt idx="42">
                <c:v>IND</c:v>
              </c:pt>
            </c:strLit>
          </c:cat>
          <c:val>
            <c:numLit>
              <c:formatCode>General</c:formatCode>
              <c:ptCount val="43"/>
              <c:pt idx="0">
                <c:v>2.7080000000000002</c:v>
              </c:pt>
              <c:pt idx="1">
                <c:v>2.69</c:v>
              </c:pt>
              <c:pt idx="2">
                <c:v>2.5609999999999999</c:v>
              </c:pt>
              <c:pt idx="3">
                <c:v>2.5419999999999998</c:v>
              </c:pt>
              <c:pt idx="4">
                <c:v>2.4849999999999999</c:v>
              </c:pt>
              <c:pt idx="5">
                <c:v>2.4729999999999999</c:v>
              </c:pt>
              <c:pt idx="6">
                <c:v>2.4180000000000001</c:v>
              </c:pt>
              <c:pt idx="7">
                <c:v>2.3719999999999999</c:v>
              </c:pt>
              <c:pt idx="8">
                <c:v>2.37</c:v>
              </c:pt>
              <c:pt idx="9">
                <c:v>2.3079999999999998</c:v>
              </c:pt>
              <c:pt idx="10">
                <c:v>2.258</c:v>
              </c:pt>
              <c:pt idx="11">
                <c:v>2.1859999999999999</c:v>
              </c:pt>
              <c:pt idx="12">
                <c:v>2.15</c:v>
              </c:pt>
              <c:pt idx="13">
                <c:v>1.9970000000000001</c:v>
              </c:pt>
              <c:pt idx="14">
                <c:v>1.9930000000000001</c:v>
              </c:pt>
              <c:pt idx="15">
                <c:v>1.9890000000000001</c:v>
              </c:pt>
              <c:pt idx="16">
                <c:v>1.954</c:v>
              </c:pt>
              <c:pt idx="17">
                <c:v>1.881</c:v>
              </c:pt>
              <c:pt idx="18">
                <c:v>1.8620000000000001</c:v>
              </c:pt>
              <c:pt idx="19">
                <c:v>1.861</c:v>
              </c:pt>
              <c:pt idx="20">
                <c:v>1.847</c:v>
              </c:pt>
              <c:pt idx="21">
                <c:v>1.8380000000000001</c:v>
              </c:pt>
              <c:pt idx="22">
                <c:v>1.7989999999999999</c:v>
              </c:pt>
              <c:pt idx="23">
                <c:v>1.7430000000000001</c:v>
              </c:pt>
              <c:pt idx="24">
                <c:v>1.7310000000000001</c:v>
              </c:pt>
              <c:pt idx="25">
                <c:v>1.653</c:v>
              </c:pt>
              <c:pt idx="26">
                <c:v>1.65</c:v>
              </c:pt>
              <c:pt idx="27">
                <c:v>1.641</c:v>
              </c:pt>
              <c:pt idx="28">
                <c:v>1.599</c:v>
              </c:pt>
              <c:pt idx="29">
                <c:v>1.589</c:v>
              </c:pt>
              <c:pt idx="30">
                <c:v>1.532</c:v>
              </c:pt>
              <c:pt idx="31">
                <c:v>1.532</c:v>
              </c:pt>
              <c:pt idx="32">
                <c:v>1.411</c:v>
              </c:pt>
              <c:pt idx="33">
                <c:v>1.169</c:v>
              </c:pt>
              <c:pt idx="34">
                <c:v>1.1220000000000001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2C-4572-BF83-EFCD5478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60896"/>
        <c:axId val="695657944"/>
      </c:barChart>
      <c:catAx>
        <c:axId val="6956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944"/>
        <c:crosses val="autoZero"/>
        <c:auto val="1"/>
        <c:lblAlgn val="ctr"/>
        <c:lblOffset val="100"/>
        <c:noMultiLvlLbl val="0"/>
      </c:catAx>
      <c:valAx>
        <c:axId val="69565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6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399522</xdr:colOff>
      <xdr:row>17</xdr:row>
      <xdr:rowOff>18757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F81823-7C8D-4A72-AA22-627E18F0B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500810</xdr:colOff>
      <xdr:row>32</xdr:row>
      <xdr:rowOff>18757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A65643-89F6-4C80-B629-547548660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9</xdr:col>
      <xdr:colOff>514387</xdr:colOff>
      <xdr:row>48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E67D87-7EFD-438E-AD17-FF86ABA0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10</xdr:col>
      <xdr:colOff>320743</xdr:colOff>
      <xdr:row>62</xdr:row>
      <xdr:rowOff>143491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C4EC3E-AC6E-4CA1-A1B8-66FD896AB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rbes.com/sites/niallmccarthy/2019/04/02/the-evolution-of-u-s-teacher-salaries-in-the-21st-century-infographic/" TargetMode="External"/><Relationship Id="rId1" Type="http://schemas.openxmlformats.org/officeDocument/2006/relationships/hyperlink" Target="https://smartasset.com/retirement/the-average-salary-by-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5438-7EE6-4E59-A4FC-D721475870E1}">
  <dimension ref="A1:Q33"/>
  <sheetViews>
    <sheetView zoomScale="130" zoomScaleNormal="130" workbookViewId="0"/>
  </sheetViews>
  <sheetFormatPr defaultRowHeight="14.4" x14ac:dyDescent="0.3"/>
  <cols>
    <col min="1" max="16384" width="8.796875" style="1"/>
  </cols>
  <sheetData>
    <row r="1" spans="1:17" x14ac:dyDescent="0.3">
      <c r="A1" s="1" t="s">
        <v>19</v>
      </c>
      <c r="K1" s="8" t="s">
        <v>22</v>
      </c>
      <c r="L1" s="8"/>
      <c r="M1" s="8"/>
      <c r="N1" s="8"/>
      <c r="O1" s="8"/>
      <c r="P1" s="8"/>
      <c r="Q1" s="8"/>
    </row>
    <row r="2" spans="1:17" x14ac:dyDescent="0.3">
      <c r="A2" s="1" t="s">
        <v>20</v>
      </c>
      <c r="K2" s="8" t="s">
        <v>23</v>
      </c>
      <c r="L2" s="8"/>
      <c r="M2" s="8"/>
      <c r="N2" s="8" t="s">
        <v>31</v>
      </c>
      <c r="O2" s="8"/>
      <c r="P2" s="8"/>
      <c r="Q2" s="8"/>
    </row>
    <row r="3" spans="1:17" x14ac:dyDescent="0.3">
      <c r="K3" s="8" t="s">
        <v>24</v>
      </c>
      <c r="L3" s="8"/>
      <c r="M3" s="8"/>
      <c r="N3" s="8" t="s">
        <v>32</v>
      </c>
      <c r="O3" s="8"/>
      <c r="P3" s="8"/>
      <c r="Q3" s="8"/>
    </row>
    <row r="4" spans="1:17" x14ac:dyDescent="0.3">
      <c r="K4" s="8" t="s">
        <v>25</v>
      </c>
      <c r="L4" s="8"/>
      <c r="M4" s="8"/>
      <c r="N4" s="8"/>
      <c r="O4" s="8"/>
      <c r="P4" s="8"/>
      <c r="Q4" s="8"/>
    </row>
    <row r="5" spans="1:17" x14ac:dyDescent="0.3">
      <c r="K5" s="8" t="s">
        <v>26</v>
      </c>
      <c r="L5" s="8"/>
      <c r="M5" s="8"/>
      <c r="N5" s="8"/>
      <c r="O5" s="8"/>
      <c r="P5" s="8"/>
      <c r="Q5" s="8"/>
    </row>
    <row r="6" spans="1:17" x14ac:dyDescent="0.3">
      <c r="K6" s="8" t="s">
        <v>27</v>
      </c>
      <c r="L6" s="8"/>
      <c r="M6" s="8"/>
      <c r="N6" s="8"/>
      <c r="O6" s="8"/>
      <c r="P6" s="8"/>
      <c r="Q6" s="8"/>
    </row>
    <row r="7" spans="1:17" x14ac:dyDescent="0.3">
      <c r="K7" s="8" t="s">
        <v>28</v>
      </c>
      <c r="L7" s="8"/>
      <c r="M7" s="8"/>
      <c r="N7" s="8"/>
      <c r="O7" s="8"/>
      <c r="P7" s="8"/>
      <c r="Q7" s="8"/>
    </row>
    <row r="8" spans="1:17" x14ac:dyDescent="0.3">
      <c r="K8" s="8" t="s">
        <v>29</v>
      </c>
      <c r="L8" s="8"/>
      <c r="M8" s="8"/>
      <c r="N8" s="8"/>
      <c r="O8" s="8"/>
      <c r="P8" s="8"/>
      <c r="Q8" s="8"/>
    </row>
    <row r="9" spans="1:17" x14ac:dyDescent="0.3">
      <c r="K9" s="8" t="s">
        <v>30</v>
      </c>
      <c r="L9" s="8"/>
      <c r="M9" s="8"/>
      <c r="N9" s="8"/>
      <c r="O9" s="8"/>
      <c r="P9" s="8"/>
      <c r="Q9" s="8"/>
    </row>
    <row r="10" spans="1:17" x14ac:dyDescent="0.3">
      <c r="K10" s="8" t="s">
        <v>33</v>
      </c>
      <c r="L10" s="8"/>
      <c r="M10" s="8"/>
      <c r="N10" s="8"/>
      <c r="O10" s="8"/>
      <c r="P10" s="8"/>
      <c r="Q10" s="8"/>
    </row>
    <row r="11" spans="1:17" x14ac:dyDescent="0.3">
      <c r="K11" s="9" t="s">
        <v>42</v>
      </c>
      <c r="L11" s="9"/>
      <c r="M11" s="9"/>
      <c r="N11" s="9"/>
      <c r="O11" s="9"/>
      <c r="P11" s="9"/>
    </row>
    <row r="12" spans="1:17" x14ac:dyDescent="0.3">
      <c r="K12" s="9"/>
      <c r="L12" s="9" t="s">
        <v>35</v>
      </c>
      <c r="M12" s="9" t="s">
        <v>36</v>
      </c>
      <c r="N12" s="9"/>
      <c r="O12" s="9"/>
      <c r="P12" s="9"/>
    </row>
    <row r="13" spans="1:17" x14ac:dyDescent="0.3">
      <c r="K13" s="9" t="s">
        <v>34</v>
      </c>
      <c r="L13" s="9" t="s">
        <v>37</v>
      </c>
      <c r="M13" s="9" t="s">
        <v>38</v>
      </c>
      <c r="N13" s="9"/>
      <c r="O13" s="9"/>
      <c r="P13" s="9"/>
    </row>
    <row r="14" spans="1:17" x14ac:dyDescent="0.3">
      <c r="K14" s="9" t="s">
        <v>39</v>
      </c>
      <c r="L14" s="9" t="s">
        <v>41</v>
      </c>
      <c r="M14" s="9" t="s">
        <v>40</v>
      </c>
      <c r="N14" s="9"/>
      <c r="O14" s="9"/>
      <c r="P14" s="9"/>
    </row>
    <row r="15" spans="1:17" x14ac:dyDescent="0.3">
      <c r="K15" s="9" t="s">
        <v>64</v>
      </c>
      <c r="L15" s="9"/>
      <c r="M15" s="9"/>
      <c r="N15" s="9"/>
      <c r="O15" s="9"/>
      <c r="P15" s="9"/>
    </row>
    <row r="16" spans="1:17" x14ac:dyDescent="0.3">
      <c r="K16" s="9">
        <f>NORMDIST(0.25,0,1,TRUE)</f>
        <v>0.5987063256829237</v>
      </c>
      <c r="L16" s="9"/>
      <c r="M16" s="9"/>
      <c r="N16" s="9"/>
      <c r="O16" s="9"/>
      <c r="P16" s="9"/>
    </row>
    <row r="17" spans="11:16" x14ac:dyDescent="0.3">
      <c r="K17" s="10" t="s">
        <v>43</v>
      </c>
      <c r="L17" s="10"/>
      <c r="M17" s="10"/>
      <c r="N17" s="10"/>
      <c r="O17" s="10"/>
      <c r="P17" s="10"/>
    </row>
    <row r="18" spans="11:16" x14ac:dyDescent="0.3">
      <c r="K18" s="10" t="s">
        <v>44</v>
      </c>
      <c r="L18" s="10"/>
      <c r="M18" s="10"/>
      <c r="N18" s="10"/>
      <c r="O18" s="10"/>
      <c r="P18" s="10"/>
    </row>
    <row r="19" spans="11:16" x14ac:dyDescent="0.3">
      <c r="K19" s="10" t="s">
        <v>45</v>
      </c>
      <c r="L19" s="10"/>
      <c r="M19" s="10"/>
      <c r="N19" s="10"/>
      <c r="O19" s="10"/>
      <c r="P19" s="10"/>
    </row>
    <row r="20" spans="11:16" x14ac:dyDescent="0.3">
      <c r="K20" s="10" t="s">
        <v>46</v>
      </c>
      <c r="L20" s="10"/>
      <c r="M20" s="10"/>
      <c r="N20" s="10"/>
      <c r="O20" s="10"/>
      <c r="P20" s="10"/>
    </row>
    <row r="21" spans="11:16" x14ac:dyDescent="0.3">
      <c r="K21" s="10" t="s">
        <v>47</v>
      </c>
      <c r="L21" s="10"/>
      <c r="M21" s="10"/>
      <c r="N21" s="10"/>
      <c r="O21" s="10"/>
      <c r="P21" s="10"/>
    </row>
    <row r="22" spans="11:16" x14ac:dyDescent="0.3">
      <c r="K22" s="10" t="s">
        <v>48</v>
      </c>
      <c r="L22" s="10"/>
      <c r="M22" s="10"/>
      <c r="N22" s="10"/>
      <c r="O22" s="10" t="s">
        <v>52</v>
      </c>
      <c r="P22" s="10"/>
    </row>
    <row r="23" spans="11:16" x14ac:dyDescent="0.3">
      <c r="K23" s="10" t="s">
        <v>49</v>
      </c>
      <c r="L23" s="10"/>
      <c r="M23" s="10"/>
      <c r="N23" s="10"/>
      <c r="O23" s="10" t="s">
        <v>53</v>
      </c>
      <c r="P23" s="10"/>
    </row>
    <row r="24" spans="11:16" x14ac:dyDescent="0.3">
      <c r="K24" s="11" t="s">
        <v>50</v>
      </c>
      <c r="L24" s="11"/>
      <c r="M24" s="11"/>
      <c r="N24" s="11"/>
      <c r="O24" s="11"/>
    </row>
    <row r="25" spans="11:16" x14ac:dyDescent="0.3">
      <c r="K25" s="11" t="s">
        <v>51</v>
      </c>
      <c r="L25" s="11"/>
      <c r="M25" s="11"/>
      <c r="N25" s="11"/>
      <c r="O25" s="11"/>
    </row>
    <row r="26" spans="11:16" x14ac:dyDescent="0.3">
      <c r="K26" s="11" t="s">
        <v>54</v>
      </c>
      <c r="L26" s="11"/>
      <c r="M26" s="11"/>
      <c r="N26" s="11"/>
      <c r="O26" s="11"/>
    </row>
    <row r="27" spans="11:16" x14ac:dyDescent="0.3">
      <c r="K27" s="11" t="s">
        <v>55</v>
      </c>
      <c r="L27" s="11"/>
      <c r="M27" s="11"/>
      <c r="N27" s="11"/>
      <c r="O27" s="11"/>
    </row>
    <row r="28" spans="11:16" x14ac:dyDescent="0.3">
      <c r="K28" s="11" t="s">
        <v>56</v>
      </c>
      <c r="L28" s="11"/>
      <c r="M28" s="11"/>
      <c r="N28" s="11"/>
      <c r="O28" s="11"/>
    </row>
    <row r="29" spans="11:16" x14ac:dyDescent="0.3">
      <c r="K29" s="11" t="s">
        <v>57</v>
      </c>
      <c r="L29" s="11"/>
      <c r="M29" s="11"/>
      <c r="N29" s="11"/>
      <c r="O29" s="11"/>
    </row>
    <row r="30" spans="11:16" x14ac:dyDescent="0.3">
      <c r="K30" s="11" t="s">
        <v>58</v>
      </c>
      <c r="L30" s="11"/>
      <c r="M30" s="11"/>
      <c r="N30" s="11"/>
      <c r="O30" s="11"/>
    </row>
    <row r="31" spans="11:16" x14ac:dyDescent="0.3">
      <c r="K31" s="11" t="s">
        <v>59</v>
      </c>
      <c r="L31" s="11"/>
      <c r="M31" s="11"/>
      <c r="N31" s="11"/>
    </row>
    <row r="33" spans="1:1" x14ac:dyDescent="0.3">
      <c r="A33" s="1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F375-F399-49C6-95B8-9DBCC6CA217D}">
  <dimension ref="C4:G12"/>
  <sheetViews>
    <sheetView tabSelected="1" zoomScale="180" zoomScaleNormal="180" workbookViewId="0">
      <selection activeCell="C10" sqref="C10"/>
    </sheetView>
  </sheetViews>
  <sheetFormatPr defaultRowHeight="14.4" x14ac:dyDescent="0.3"/>
  <cols>
    <col min="1" max="3" width="8.796875" style="1"/>
    <col min="4" max="5" width="14.19921875" style="1" customWidth="1"/>
    <col min="6" max="6" width="11.5" style="1" customWidth="1"/>
    <col min="7" max="7" width="8.8984375" style="1" customWidth="1"/>
    <col min="8" max="16384" width="8.796875" style="1"/>
  </cols>
  <sheetData>
    <row r="4" spans="3:7" x14ac:dyDescent="0.3">
      <c r="D4" s="1" t="s">
        <v>13</v>
      </c>
      <c r="E4" s="1" t="s">
        <v>14</v>
      </c>
      <c r="F4" s="1" t="s">
        <v>15</v>
      </c>
    </row>
    <row r="5" spans="3:7" x14ac:dyDescent="0.3">
      <c r="D5" s="1">
        <v>1</v>
      </c>
      <c r="E5" s="2">
        <v>-10000</v>
      </c>
      <c r="F5" s="2">
        <v>-10000</v>
      </c>
    </row>
    <row r="6" spans="3:7" x14ac:dyDescent="0.3">
      <c r="C6" s="12" t="s">
        <v>60</v>
      </c>
      <c r="D6" s="1">
        <v>2</v>
      </c>
      <c r="E6" s="2">
        <v>2800</v>
      </c>
      <c r="F6" s="2">
        <v>11000</v>
      </c>
    </row>
    <row r="7" spans="3:7" ht="16.149999999999999" x14ac:dyDescent="0.3">
      <c r="C7" s="12" t="s">
        <v>61</v>
      </c>
      <c r="D7" s="1">
        <v>3</v>
      </c>
      <c r="E7" s="2">
        <v>2800</v>
      </c>
      <c r="F7" s="2">
        <v>0</v>
      </c>
    </row>
    <row r="8" spans="3:7" ht="16.149999999999999" x14ac:dyDescent="0.3">
      <c r="C8" s="12" t="s">
        <v>62</v>
      </c>
      <c r="D8" s="1">
        <v>4</v>
      </c>
      <c r="E8" s="2">
        <v>2800</v>
      </c>
      <c r="F8" s="2">
        <v>0</v>
      </c>
    </row>
    <row r="9" spans="3:7" ht="16.149999999999999" x14ac:dyDescent="0.3">
      <c r="C9" s="12" t="s">
        <v>63</v>
      </c>
      <c r="D9" s="1">
        <v>5</v>
      </c>
      <c r="E9" s="2">
        <v>2800</v>
      </c>
      <c r="F9" s="2">
        <v>0</v>
      </c>
    </row>
    <row r="10" spans="3:7" x14ac:dyDescent="0.3">
      <c r="D10" s="1" t="s">
        <v>16</v>
      </c>
      <c r="E10" s="2">
        <f>E5+NPV(0.05,E6:E9)</f>
        <v>-71.338588345392054</v>
      </c>
      <c r="F10" s="2">
        <f>F5+NPV(0.05,F6:F9)</f>
        <v>476.19047619047524</v>
      </c>
      <c r="G10" s="1" t="str">
        <f ca="1">_xlfn.FORMULATEXT(E10)</f>
        <v>=E5+NPV(0.05,E6:E9)</v>
      </c>
    </row>
    <row r="11" spans="3:7" x14ac:dyDescent="0.3">
      <c r="D11" s="1" t="s">
        <v>9</v>
      </c>
      <c r="E11" s="3">
        <f>IRR(E5:E9)</f>
        <v>4.6924726135694872E-2</v>
      </c>
      <c r="F11" s="3">
        <f>IRR(F5:F9)</f>
        <v>0.10000000000000009</v>
      </c>
      <c r="G11" s="1" t="str">
        <f t="shared" ref="G11:G12" ca="1" si="0">_xlfn.FORMULATEXT(E11)</f>
        <v>=IRR(E5:E9)</v>
      </c>
    </row>
    <row r="12" spans="3:7" x14ac:dyDescent="0.3">
      <c r="D12" s="1" t="s">
        <v>17</v>
      </c>
      <c r="E12" s="2">
        <f>SUM(E5:E9)</f>
        <v>1200</v>
      </c>
      <c r="F12" s="2">
        <f>SUM(F5:F9)</f>
        <v>1000</v>
      </c>
      <c r="G12" s="1" t="str">
        <f t="shared" ca="1" si="0"/>
        <v>=SUM(E5:E9)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CEFA-7F49-4E01-A549-3E7CD944E01D}">
  <dimension ref="D2:M64"/>
  <sheetViews>
    <sheetView zoomScale="130" zoomScaleNormal="130" workbookViewId="0">
      <selection activeCell="K2" sqref="K2"/>
    </sheetView>
  </sheetViews>
  <sheetFormatPr defaultRowHeight="14.4" x14ac:dyDescent="0.3"/>
  <cols>
    <col min="1" max="3" width="8.796875" style="1"/>
    <col min="4" max="4" width="11.296875" style="1" customWidth="1"/>
    <col min="5" max="6" width="8.796875" style="1"/>
    <col min="7" max="7" width="29.59765625" style="1" customWidth="1"/>
    <col min="8" max="9" width="8.796875" style="1"/>
    <col min="10" max="10" width="10" style="1" customWidth="1"/>
    <col min="11" max="11" width="10.8984375" style="1" bestFit="1" customWidth="1"/>
    <col min="12" max="12" width="13.8984375" style="1" customWidth="1"/>
    <col min="13" max="16384" width="8.796875" style="1"/>
  </cols>
  <sheetData>
    <row r="2" spans="4:13" x14ac:dyDescent="0.3">
      <c r="E2" s="1" t="s">
        <v>9</v>
      </c>
      <c r="F2" s="3">
        <f>IRR(F5:F64)</f>
        <v>9.7667592023400696E-2</v>
      </c>
      <c r="G2" s="1" t="str">
        <f ca="1">_xlfn.FORMULATEXT(F2)</f>
        <v>=IRR(F5:F64)</v>
      </c>
      <c r="J2" s="1" t="s">
        <v>5</v>
      </c>
      <c r="K2" s="2">
        <f>5*60000</f>
        <v>300000</v>
      </c>
      <c r="M2" s="1" t="s">
        <v>10</v>
      </c>
    </row>
    <row r="3" spans="4:13" x14ac:dyDescent="0.3">
      <c r="J3" s="1" t="s">
        <v>6</v>
      </c>
      <c r="K3" s="2">
        <f>7.33*60000</f>
        <v>439800</v>
      </c>
      <c r="M3" s="1">
        <v>0.02</v>
      </c>
    </row>
    <row r="4" spans="4:13" x14ac:dyDescent="0.3">
      <c r="E4" s="1" t="s">
        <v>0</v>
      </c>
      <c r="F4" s="1" t="s">
        <v>1</v>
      </c>
      <c r="J4" s="1" t="s">
        <v>7</v>
      </c>
      <c r="K4" s="2">
        <f>(K3-K2)/110</f>
        <v>1270.909090909091</v>
      </c>
    </row>
    <row r="5" spans="4:13" x14ac:dyDescent="0.3">
      <c r="E5" s="1">
        <v>6</v>
      </c>
      <c r="F5" s="4">
        <f>-K4</f>
        <v>-1270.909090909091</v>
      </c>
    </row>
    <row r="6" spans="4:13" x14ac:dyDescent="0.3">
      <c r="E6" s="1">
        <v>7</v>
      </c>
      <c r="F6" s="4">
        <f>-K4</f>
        <v>-1270.909090909091</v>
      </c>
    </row>
    <row r="7" spans="4:13" x14ac:dyDescent="0.3">
      <c r="E7" s="1">
        <v>8</v>
      </c>
      <c r="F7" s="4">
        <f>-K4/3</f>
        <v>-423.63636363636368</v>
      </c>
      <c r="L7" s="5" t="s">
        <v>4</v>
      </c>
    </row>
    <row r="8" spans="4:13" x14ac:dyDescent="0.3">
      <c r="E8" s="1">
        <v>9</v>
      </c>
      <c r="F8" s="4">
        <v>0</v>
      </c>
    </row>
    <row r="9" spans="4:13" x14ac:dyDescent="0.3">
      <c r="E9" s="1">
        <v>10</v>
      </c>
      <c r="F9" s="4">
        <v>0</v>
      </c>
    </row>
    <row r="10" spans="4:13" x14ac:dyDescent="0.3">
      <c r="E10" s="1">
        <v>11</v>
      </c>
      <c r="F10" s="4">
        <v>0</v>
      </c>
      <c r="L10" s="5" t="s">
        <v>2</v>
      </c>
    </row>
    <row r="11" spans="4:13" x14ac:dyDescent="0.3">
      <c r="E11" s="1">
        <v>12</v>
      </c>
      <c r="F11" s="4">
        <v>0</v>
      </c>
    </row>
    <row r="12" spans="4:13" x14ac:dyDescent="0.3">
      <c r="E12" s="1">
        <v>13</v>
      </c>
      <c r="F12" s="4">
        <v>0</v>
      </c>
      <c r="L12" s="1" t="s">
        <v>3</v>
      </c>
    </row>
    <row r="13" spans="4:13" x14ac:dyDescent="0.3">
      <c r="E13" s="1">
        <v>14</v>
      </c>
      <c r="F13" s="4">
        <v>0</v>
      </c>
    </row>
    <row r="14" spans="4:13" x14ac:dyDescent="0.3">
      <c r="E14" s="1">
        <v>15</v>
      </c>
      <c r="F14" s="4">
        <v>0</v>
      </c>
    </row>
    <row r="15" spans="4:13" x14ac:dyDescent="0.3">
      <c r="E15" s="1">
        <v>16</v>
      </c>
      <c r="F15" s="4">
        <v>0</v>
      </c>
      <c r="L15" s="1" t="s">
        <v>8</v>
      </c>
    </row>
    <row r="16" spans="4:13" x14ac:dyDescent="0.3">
      <c r="D16" s="1" t="s">
        <v>12</v>
      </c>
      <c r="E16" s="1">
        <v>17</v>
      </c>
      <c r="F16" s="4">
        <v>0</v>
      </c>
      <c r="L16" s="1" t="s">
        <v>11</v>
      </c>
      <c r="M16" s="3">
        <f>F2</f>
        <v>9.7667592023400696E-2</v>
      </c>
    </row>
    <row r="17" spans="4:13" x14ac:dyDescent="0.3">
      <c r="D17" s="6">
        <v>18</v>
      </c>
      <c r="E17" s="1">
        <v>18</v>
      </c>
      <c r="F17" s="4">
        <f t="shared" ref="F17:F64" si="0" xml:space="preserve">  D17*1000*(1+benefit)-D17*1000</f>
        <v>360</v>
      </c>
      <c r="L17" s="1">
        <v>5.0000000000000001E-3</v>
      </c>
      <c r="M17" s="3">
        <f t="dataTable" ref="M17:M24" dt2D="0" dtr="0" r1="M3"/>
        <v>4.1842714633861133E-2</v>
      </c>
    </row>
    <row r="18" spans="4:13" x14ac:dyDescent="0.3">
      <c r="D18" s="6">
        <v>18</v>
      </c>
      <c r="E18" s="1">
        <v>19</v>
      </c>
      <c r="F18" s="4">
        <f t="shared" si="0"/>
        <v>360</v>
      </c>
      <c r="G18" s="1" t="str">
        <f ca="1">_xlfn.FORMULATEXT(F18)</f>
        <v>=  D18*1000*(1+benefit)-D18*1000</v>
      </c>
      <c r="L18" s="1">
        <v>0.01</v>
      </c>
      <c r="M18" s="3">
        <v>6.765492844454335E-2</v>
      </c>
    </row>
    <row r="19" spans="4:13" x14ac:dyDescent="0.3">
      <c r="D19" s="6">
        <v>32</v>
      </c>
      <c r="E19" s="1">
        <v>20</v>
      </c>
      <c r="F19" s="4">
        <f t="shared" si="0"/>
        <v>640</v>
      </c>
      <c r="L19" s="1">
        <v>1.4999999999999999E-2</v>
      </c>
      <c r="M19" s="3">
        <v>8.4652630849833654E-2</v>
      </c>
    </row>
    <row r="20" spans="4:13" x14ac:dyDescent="0.3">
      <c r="D20" s="6">
        <v>32</v>
      </c>
      <c r="E20" s="1">
        <v>21</v>
      </c>
      <c r="F20" s="4">
        <f t="shared" si="0"/>
        <v>640</v>
      </c>
      <c r="L20" s="1">
        <v>0.02</v>
      </c>
      <c r="M20" s="3">
        <v>9.7667592023400696E-2</v>
      </c>
    </row>
    <row r="21" spans="4:13" x14ac:dyDescent="0.3">
      <c r="D21" s="6">
        <v>32</v>
      </c>
      <c r="E21" s="1">
        <v>22</v>
      </c>
      <c r="F21" s="4">
        <f t="shared" si="0"/>
        <v>640</v>
      </c>
      <c r="L21" s="1">
        <v>2.5000000000000001E-2</v>
      </c>
      <c r="M21" s="3">
        <v>0.10834181017596922</v>
      </c>
    </row>
    <row r="22" spans="4:13" x14ac:dyDescent="0.3">
      <c r="D22" s="6">
        <v>32</v>
      </c>
      <c r="E22" s="1">
        <v>23</v>
      </c>
      <c r="F22" s="4">
        <f t="shared" si="0"/>
        <v>640</v>
      </c>
      <c r="L22" s="1">
        <v>0.03</v>
      </c>
      <c r="M22" s="3">
        <v>0.11745209714143101</v>
      </c>
    </row>
    <row r="23" spans="4:13" x14ac:dyDescent="0.3">
      <c r="D23" s="6">
        <v>32</v>
      </c>
      <c r="E23" s="1">
        <v>24</v>
      </c>
      <c r="F23" s="4">
        <f t="shared" si="0"/>
        <v>640</v>
      </c>
      <c r="L23" s="1">
        <v>3.5000000000000003E-2</v>
      </c>
      <c r="M23" s="3">
        <v>0.12543364624793019</v>
      </c>
    </row>
    <row r="24" spans="4:13" x14ac:dyDescent="0.3">
      <c r="D24" s="6">
        <v>45.5</v>
      </c>
      <c r="E24" s="1">
        <v>25</v>
      </c>
      <c r="F24" s="4">
        <f t="shared" si="0"/>
        <v>910</v>
      </c>
      <c r="L24" s="1">
        <v>0.04</v>
      </c>
      <c r="M24" s="3">
        <v>0.13255722471358444</v>
      </c>
    </row>
    <row r="25" spans="4:13" x14ac:dyDescent="0.3">
      <c r="D25" s="6">
        <v>45.5</v>
      </c>
      <c r="E25" s="1">
        <v>26</v>
      </c>
      <c r="F25" s="4">
        <f t="shared" si="0"/>
        <v>910</v>
      </c>
    </row>
    <row r="26" spans="4:13" x14ac:dyDescent="0.3">
      <c r="D26" s="6">
        <v>45.5</v>
      </c>
      <c r="E26" s="1">
        <v>27</v>
      </c>
      <c r="F26" s="4">
        <f t="shared" si="0"/>
        <v>910</v>
      </c>
    </row>
    <row r="27" spans="4:13" x14ac:dyDescent="0.3">
      <c r="D27" s="6">
        <v>45.5</v>
      </c>
      <c r="E27" s="1">
        <v>28</v>
      </c>
      <c r="F27" s="4">
        <f t="shared" si="0"/>
        <v>910</v>
      </c>
    </row>
    <row r="28" spans="4:13" x14ac:dyDescent="0.3">
      <c r="D28" s="6">
        <v>45.5</v>
      </c>
      <c r="E28" s="1">
        <v>29</v>
      </c>
      <c r="F28" s="4">
        <f t="shared" si="0"/>
        <v>910</v>
      </c>
    </row>
    <row r="29" spans="4:13" x14ac:dyDescent="0.3">
      <c r="D29" s="6">
        <v>45.5</v>
      </c>
      <c r="E29" s="1">
        <v>30</v>
      </c>
      <c r="F29" s="4">
        <f t="shared" si="0"/>
        <v>910</v>
      </c>
    </row>
    <row r="30" spans="4:13" x14ac:dyDescent="0.3">
      <c r="D30" s="6">
        <v>45.5</v>
      </c>
      <c r="E30" s="1">
        <v>31</v>
      </c>
      <c r="F30" s="4">
        <f t="shared" si="0"/>
        <v>910</v>
      </c>
    </row>
    <row r="31" spans="4:13" x14ac:dyDescent="0.3">
      <c r="D31" s="6">
        <v>45.5</v>
      </c>
      <c r="E31" s="1">
        <v>32</v>
      </c>
      <c r="F31" s="4">
        <f t="shared" si="0"/>
        <v>910</v>
      </c>
    </row>
    <row r="32" spans="4:13" x14ac:dyDescent="0.3">
      <c r="D32" s="6">
        <v>45.5</v>
      </c>
      <c r="E32" s="1">
        <v>33</v>
      </c>
      <c r="F32" s="4">
        <f t="shared" si="0"/>
        <v>910</v>
      </c>
    </row>
    <row r="33" spans="4:6" x14ac:dyDescent="0.3">
      <c r="D33" s="6">
        <v>45.5</v>
      </c>
      <c r="E33" s="1">
        <v>34</v>
      </c>
      <c r="F33" s="4">
        <f t="shared" si="0"/>
        <v>910</v>
      </c>
    </row>
    <row r="34" spans="4:6" x14ac:dyDescent="0.3">
      <c r="D34" s="6">
        <v>54.4</v>
      </c>
      <c r="E34" s="1">
        <v>35</v>
      </c>
      <c r="F34" s="4">
        <f t="shared" si="0"/>
        <v>1088</v>
      </c>
    </row>
    <row r="35" spans="4:6" x14ac:dyDescent="0.3">
      <c r="D35" s="6">
        <v>54.4</v>
      </c>
      <c r="E35" s="1">
        <v>36</v>
      </c>
      <c r="F35" s="4">
        <f t="shared" si="0"/>
        <v>1088</v>
      </c>
    </row>
    <row r="36" spans="4:6" x14ac:dyDescent="0.3">
      <c r="D36" s="6">
        <v>54.4</v>
      </c>
      <c r="E36" s="1">
        <v>37</v>
      </c>
      <c r="F36" s="4">
        <f t="shared" si="0"/>
        <v>1088</v>
      </c>
    </row>
    <row r="37" spans="4:6" x14ac:dyDescent="0.3">
      <c r="D37" s="6">
        <v>54.4</v>
      </c>
      <c r="E37" s="1">
        <v>38</v>
      </c>
      <c r="F37" s="4">
        <f t="shared" si="0"/>
        <v>1088</v>
      </c>
    </row>
    <row r="38" spans="4:6" x14ac:dyDescent="0.3">
      <c r="D38" s="6">
        <v>54.4</v>
      </c>
      <c r="E38" s="1">
        <v>39</v>
      </c>
      <c r="F38" s="4">
        <f t="shared" si="0"/>
        <v>1088</v>
      </c>
    </row>
    <row r="39" spans="4:6" x14ac:dyDescent="0.3">
      <c r="D39" s="6">
        <v>54.4</v>
      </c>
      <c r="E39" s="1">
        <v>40</v>
      </c>
      <c r="F39" s="4">
        <f t="shared" si="0"/>
        <v>1088</v>
      </c>
    </row>
    <row r="40" spans="4:6" x14ac:dyDescent="0.3">
      <c r="D40" s="6">
        <v>54.4</v>
      </c>
      <c r="E40" s="1">
        <v>41</v>
      </c>
      <c r="F40" s="4">
        <f t="shared" si="0"/>
        <v>1088</v>
      </c>
    </row>
    <row r="41" spans="4:6" x14ac:dyDescent="0.3">
      <c r="D41" s="6">
        <v>54.4</v>
      </c>
      <c r="E41" s="1">
        <v>42</v>
      </c>
      <c r="F41" s="4">
        <f t="shared" si="0"/>
        <v>1088</v>
      </c>
    </row>
    <row r="42" spans="4:6" x14ac:dyDescent="0.3">
      <c r="D42" s="6">
        <v>54.4</v>
      </c>
      <c r="E42" s="1">
        <v>43</v>
      </c>
      <c r="F42" s="4">
        <f t="shared" si="0"/>
        <v>1088</v>
      </c>
    </row>
    <row r="43" spans="4:6" x14ac:dyDescent="0.3">
      <c r="D43" s="6">
        <v>54.4</v>
      </c>
      <c r="E43" s="1">
        <v>44</v>
      </c>
      <c r="F43" s="4">
        <f t="shared" si="0"/>
        <v>1088</v>
      </c>
    </row>
    <row r="44" spans="4:6" x14ac:dyDescent="0.3">
      <c r="D44" s="6">
        <v>54</v>
      </c>
      <c r="E44" s="1">
        <v>45</v>
      </c>
      <c r="F44" s="4">
        <f t="shared" si="0"/>
        <v>1080</v>
      </c>
    </row>
    <row r="45" spans="4:6" x14ac:dyDescent="0.3">
      <c r="D45" s="6">
        <v>54</v>
      </c>
      <c r="E45" s="1">
        <v>46</v>
      </c>
      <c r="F45" s="4">
        <f t="shared" si="0"/>
        <v>1080</v>
      </c>
    </row>
    <row r="46" spans="4:6" x14ac:dyDescent="0.3">
      <c r="D46" s="6">
        <v>54</v>
      </c>
      <c r="E46" s="1">
        <v>47</v>
      </c>
      <c r="F46" s="4">
        <f t="shared" si="0"/>
        <v>1080</v>
      </c>
    </row>
    <row r="47" spans="4:6" x14ac:dyDescent="0.3">
      <c r="D47" s="6">
        <v>54</v>
      </c>
      <c r="E47" s="1">
        <v>48</v>
      </c>
      <c r="F47" s="4">
        <f t="shared" si="0"/>
        <v>1080</v>
      </c>
    </row>
    <row r="48" spans="4:6" x14ac:dyDescent="0.3">
      <c r="D48" s="6">
        <v>54</v>
      </c>
      <c r="E48" s="1">
        <v>49</v>
      </c>
      <c r="F48" s="4">
        <f t="shared" si="0"/>
        <v>1080</v>
      </c>
    </row>
    <row r="49" spans="4:6" x14ac:dyDescent="0.3">
      <c r="D49" s="6">
        <v>54</v>
      </c>
      <c r="E49" s="1">
        <v>50</v>
      </c>
      <c r="F49" s="4">
        <f t="shared" si="0"/>
        <v>1080</v>
      </c>
    </row>
    <row r="50" spans="4:6" x14ac:dyDescent="0.3">
      <c r="D50" s="6">
        <v>54</v>
      </c>
      <c r="E50" s="1">
        <v>51</v>
      </c>
      <c r="F50" s="4">
        <f t="shared" si="0"/>
        <v>1080</v>
      </c>
    </row>
    <row r="51" spans="4:6" x14ac:dyDescent="0.3">
      <c r="D51" s="6">
        <v>54</v>
      </c>
      <c r="E51" s="1">
        <v>52</v>
      </c>
      <c r="F51" s="4">
        <f t="shared" si="0"/>
        <v>1080</v>
      </c>
    </row>
    <row r="52" spans="4:6" x14ac:dyDescent="0.3">
      <c r="D52" s="6">
        <v>54</v>
      </c>
      <c r="E52" s="1">
        <v>53</v>
      </c>
      <c r="F52" s="4">
        <f t="shared" si="0"/>
        <v>1080</v>
      </c>
    </row>
    <row r="53" spans="4:6" x14ac:dyDescent="0.3">
      <c r="D53" s="6">
        <v>54</v>
      </c>
      <c r="E53" s="1">
        <v>54</v>
      </c>
      <c r="F53" s="4">
        <f t="shared" si="0"/>
        <v>1080</v>
      </c>
    </row>
    <row r="54" spans="4:6" x14ac:dyDescent="0.3">
      <c r="D54" s="6">
        <v>54.8</v>
      </c>
      <c r="E54" s="1">
        <v>55</v>
      </c>
      <c r="F54" s="4">
        <f t="shared" si="0"/>
        <v>1096</v>
      </c>
    </row>
    <row r="55" spans="4:6" x14ac:dyDescent="0.3">
      <c r="D55" s="6">
        <v>54.8</v>
      </c>
      <c r="E55" s="1">
        <v>56</v>
      </c>
      <c r="F55" s="4">
        <f t="shared" si="0"/>
        <v>1096</v>
      </c>
    </row>
    <row r="56" spans="4:6" x14ac:dyDescent="0.3">
      <c r="D56" s="6">
        <v>54.8</v>
      </c>
      <c r="E56" s="1">
        <v>57</v>
      </c>
      <c r="F56" s="4">
        <f t="shared" si="0"/>
        <v>1096</v>
      </c>
    </row>
    <row r="57" spans="4:6" x14ac:dyDescent="0.3">
      <c r="D57" s="6">
        <v>54.8</v>
      </c>
      <c r="E57" s="1">
        <v>58</v>
      </c>
      <c r="F57" s="4">
        <f t="shared" si="0"/>
        <v>1096</v>
      </c>
    </row>
    <row r="58" spans="4:6" x14ac:dyDescent="0.3">
      <c r="D58" s="6">
        <v>54.8</v>
      </c>
      <c r="E58" s="1">
        <v>59</v>
      </c>
      <c r="F58" s="4">
        <f t="shared" si="0"/>
        <v>1096</v>
      </c>
    </row>
    <row r="59" spans="4:6" x14ac:dyDescent="0.3">
      <c r="D59" s="6">
        <v>54.8</v>
      </c>
      <c r="E59" s="1">
        <v>60</v>
      </c>
      <c r="F59" s="4">
        <f t="shared" si="0"/>
        <v>1096</v>
      </c>
    </row>
    <row r="60" spans="4:6" x14ac:dyDescent="0.3">
      <c r="D60" s="6">
        <v>54.8</v>
      </c>
      <c r="E60" s="1">
        <v>61</v>
      </c>
      <c r="F60" s="4">
        <f t="shared" si="0"/>
        <v>1096</v>
      </c>
    </row>
    <row r="61" spans="4:6" x14ac:dyDescent="0.3">
      <c r="D61" s="6">
        <v>54.8</v>
      </c>
      <c r="E61" s="1">
        <v>62</v>
      </c>
      <c r="F61" s="4">
        <f t="shared" si="0"/>
        <v>1096</v>
      </c>
    </row>
    <row r="62" spans="4:6" x14ac:dyDescent="0.3">
      <c r="D62" s="6">
        <v>54.8</v>
      </c>
      <c r="E62" s="1">
        <v>63</v>
      </c>
      <c r="F62" s="4">
        <f t="shared" si="0"/>
        <v>1096</v>
      </c>
    </row>
    <row r="63" spans="4:6" x14ac:dyDescent="0.3">
      <c r="D63" s="6">
        <v>54.8</v>
      </c>
      <c r="E63" s="1">
        <v>64</v>
      </c>
      <c r="F63" s="4">
        <f t="shared" si="0"/>
        <v>1096</v>
      </c>
    </row>
    <row r="64" spans="4:6" x14ac:dyDescent="0.3">
      <c r="D64" s="6">
        <v>54.8</v>
      </c>
      <c r="E64" s="1">
        <v>65</v>
      </c>
      <c r="F64" s="4">
        <f t="shared" si="0"/>
        <v>1096</v>
      </c>
    </row>
  </sheetData>
  <hyperlinks>
    <hyperlink ref="L10" r:id="rId1" xr:uid="{58904DCE-0289-4E4F-B874-B48D9D88E678}"/>
    <hyperlink ref="L7" r:id="rId2" location="191b3d4f77f0" display="https://www.forbes.com/sites/niallmccarthy/2019/04/02/the-evolution-of-u-s-teacher-salaries-in-the-21st-century-infographic/ - 191b3d4f77f0" xr:uid="{E166D2A6-5520-4ED5-A3D8-7BE2C816F17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DB6C-2EF6-45D8-AFD6-47C24093D703}">
  <dimension ref="E6:E7"/>
  <sheetViews>
    <sheetView workbookViewId="0">
      <selection sqref="A1:XFD1048576"/>
    </sheetView>
  </sheetViews>
  <sheetFormatPr defaultRowHeight="14.4" x14ac:dyDescent="0.3"/>
  <cols>
    <col min="1" max="4" width="8.796875" style="1"/>
    <col min="5" max="5" width="16.8984375" style="1" customWidth="1"/>
    <col min="6" max="16384" width="8.796875" style="1"/>
  </cols>
  <sheetData>
    <row r="6" spans="5:5" ht="62.25" customHeight="1" x14ac:dyDescent="0.3">
      <c r="E6" s="7" t="s">
        <v>18</v>
      </c>
    </row>
    <row r="7" spans="5:5" x14ac:dyDescent="0.3">
      <c r="E7" s="3">
        <f>_xlfn.NORM.S.DIST(0.25,TRUE)</f>
        <v>0.5987063256829237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NPV</vt:lpstr>
      <vt:lpstr>Class SIze</vt:lpstr>
      <vt:lpstr>Sigma to Percentile</vt:lpstr>
      <vt:lpstr>benefit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2020-02-21T22:27:04Z</dcterms:created>
  <dcterms:modified xsi:type="dcterms:W3CDTF">2020-08-09T21:18:11Z</dcterms:modified>
</cp:coreProperties>
</file>