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Owner\Documents\honors49_54\"/>
    </mc:Choice>
  </mc:AlternateContent>
  <xr:revisionPtr revIDLastSave="0" documentId="8_{D2252995-A29F-42C4-B5BA-0B7A5ECD6AFB}" xr6:coauthVersionLast="45" xr6:coauthVersionMax="45" xr10:uidLastSave="{00000000-0000-0000-0000-000000000000}"/>
  <bookViews>
    <workbookView xWindow="-104" yWindow="-104" windowWidth="22326" windowHeight="12050" activeTab="2" xr2:uid="{00000000-000D-0000-FFFF-FFFF00000000}"/>
  </bookViews>
  <sheets>
    <sheet name="six percent" sheetId="2" r:id="rId1"/>
    <sheet name="eight percent" sheetId="6" r:id="rId2"/>
    <sheet name="ten percent" sheetId="7" r:id="rId3"/>
    <sheet name="All stocks" sheetId="5" r:id="rId4"/>
    <sheet name="ten percent_STS" sheetId="3" state="veryHidden" r:id="rId5"/>
  </sheets>
  <definedNames>
    <definedName name="correlationmatrix" localSheetId="3">'All stocks'!$K$45:$O$49</definedName>
    <definedName name="correlationmatrix" localSheetId="1">'eight percent'!$K$45:$O$49</definedName>
    <definedName name="correlationmatrix" localSheetId="0">'six percent'!$I$45:$M$49</definedName>
    <definedName name="correlationmatrix" localSheetId="2">'ten percent'!$K$45:$O$49</definedName>
    <definedName name="correlationmatrix">#REF!</definedName>
    <definedName name="means" localSheetId="3">'All stocks'!$B$4:$F$4</definedName>
    <definedName name="means" localSheetId="1">'eight percent'!$B$4:$F$4</definedName>
    <definedName name="means" localSheetId="0">'six percent'!$B$4:$F$4</definedName>
    <definedName name="means" localSheetId="2">'ten percent'!$B$4:$F$4</definedName>
    <definedName name="means">#REF!</definedName>
    <definedName name="solver_adj" localSheetId="3" hidden="1">'All stocks'!$B$3:$F$3</definedName>
    <definedName name="solver_adj" localSheetId="1" hidden="1">'eight percent'!$B$3:$F$3</definedName>
    <definedName name="solver_adj" localSheetId="0" hidden="1">'six percent'!$B$3:$F$3</definedName>
    <definedName name="solver_adj" localSheetId="2" hidden="1">'ten percent'!$B$3:$F$3</definedName>
    <definedName name="solver_cvg" localSheetId="3" hidden="1">0.0001</definedName>
    <definedName name="solver_cvg" localSheetId="1" hidden="1">0.0001</definedName>
    <definedName name="solver_cvg" localSheetId="0" hidden="1">0.0001</definedName>
    <definedName name="solver_cvg" localSheetId="2" hidden="1">0.0001</definedName>
    <definedName name="solver_drv" localSheetId="3" hidden="1">1</definedName>
    <definedName name="solver_drv" localSheetId="1" hidden="1">1</definedName>
    <definedName name="solver_drv" localSheetId="0" hidden="1">1</definedName>
    <definedName name="solver_drv" localSheetId="2" hidden="1">1</definedName>
    <definedName name="solver_eng" localSheetId="3" hidden="1">1</definedName>
    <definedName name="solver_eng" localSheetId="1" hidden="1">1</definedName>
    <definedName name="solver_eng" localSheetId="0" hidden="1">1</definedName>
    <definedName name="solver_eng" localSheetId="2" hidden="1">1</definedName>
    <definedName name="solver_est" localSheetId="3" hidden="1">1</definedName>
    <definedName name="solver_est" localSheetId="1" hidden="1">1</definedName>
    <definedName name="solver_est" localSheetId="0" hidden="1">1</definedName>
    <definedName name="solver_est" localSheetId="2" hidden="1">1</definedName>
    <definedName name="solver_itr" localSheetId="3" hidden="1">2147483647</definedName>
    <definedName name="solver_itr" localSheetId="1" hidden="1">2147483647</definedName>
    <definedName name="solver_itr" localSheetId="0" hidden="1">2147483647</definedName>
    <definedName name="solver_itr" localSheetId="2" hidden="1">2147483647</definedName>
    <definedName name="solver_lhs1" localSheetId="3" hidden="1">'All stocks'!$G$3</definedName>
    <definedName name="solver_lhs1" localSheetId="1" hidden="1">'eight percent'!$G$3</definedName>
    <definedName name="solver_lhs1" localSheetId="0" hidden="1">'six percent'!$G$3</definedName>
    <definedName name="solver_lhs1" localSheetId="2" hidden="1">'ten percent'!$G$3</definedName>
    <definedName name="solver_lhs2" localSheetId="3" hidden="1">'All stocks'!$J$8</definedName>
    <definedName name="solver_lhs2" localSheetId="1" hidden="1">'eight percent'!$J$8</definedName>
    <definedName name="solver_lhs2" localSheetId="0" hidden="1">'six percent'!$H$8</definedName>
    <definedName name="solver_lhs2" localSheetId="2" hidden="1">'ten percent'!$J$8</definedName>
    <definedName name="solver_lhs3" localSheetId="1" hidden="1">'eight percent'!$B$3:$F$3</definedName>
    <definedName name="solver_lhs3" localSheetId="0" hidden="1">'six percent'!$B$3:$F$3</definedName>
    <definedName name="solver_lhs3" localSheetId="2" hidden="1">'ten percent'!$B$3:$F$3</definedName>
    <definedName name="solver_lhs4" localSheetId="1" hidden="1">'eight percent'!$B$3:$F$3</definedName>
    <definedName name="solver_lhs4" localSheetId="0" hidden="1">'six percent'!$B$3:$F$3</definedName>
    <definedName name="solver_lhs4" localSheetId="2" hidden="1">'ten percent'!$B$3:$F$3</definedName>
    <definedName name="solver_mip" localSheetId="3" hidden="1">2147483647</definedName>
    <definedName name="solver_mip" localSheetId="1" hidden="1">2147483647</definedName>
    <definedName name="solver_mip" localSheetId="0" hidden="1">2147483647</definedName>
    <definedName name="solver_mip" localSheetId="2" hidden="1">2147483647</definedName>
    <definedName name="solver_mni" localSheetId="3" hidden="1">30</definedName>
    <definedName name="solver_mni" localSheetId="1" hidden="1">30</definedName>
    <definedName name="solver_mni" localSheetId="0" hidden="1">30</definedName>
    <definedName name="solver_mni" localSheetId="2" hidden="1">30</definedName>
    <definedName name="solver_mrt" localSheetId="3" hidden="1">0.075</definedName>
    <definedName name="solver_mrt" localSheetId="1" hidden="1">0.5</definedName>
    <definedName name="solver_mrt" localSheetId="0" hidden="1">0.5</definedName>
    <definedName name="solver_mrt" localSheetId="2" hidden="1">0.5</definedName>
    <definedName name="solver_msl" localSheetId="3" hidden="1">2</definedName>
    <definedName name="solver_msl" localSheetId="1" hidden="1">1</definedName>
    <definedName name="solver_msl" localSheetId="0" hidden="1">1</definedName>
    <definedName name="solver_msl" localSheetId="2" hidden="1">1</definedName>
    <definedName name="solver_neg" localSheetId="3" hidden="1">2</definedName>
    <definedName name="solver_neg" localSheetId="1" hidden="1">2</definedName>
    <definedName name="solver_neg" localSheetId="0" hidden="1">2</definedName>
    <definedName name="solver_neg" localSheetId="2" hidden="1">2</definedName>
    <definedName name="solver_nod" localSheetId="3" hidden="1">2147483647</definedName>
    <definedName name="solver_nod" localSheetId="1" hidden="1">2147483647</definedName>
    <definedName name="solver_nod" localSheetId="0" hidden="1">2147483647</definedName>
    <definedName name="solver_nod" localSheetId="2" hidden="1">2147483647</definedName>
    <definedName name="solver_num" localSheetId="3" hidden="1">2</definedName>
    <definedName name="solver_num" localSheetId="1" hidden="1">4</definedName>
    <definedName name="solver_num" localSheetId="0" hidden="1">4</definedName>
    <definedName name="solver_num" localSheetId="2" hidden="1">4</definedName>
    <definedName name="solver_nwt" localSheetId="3" hidden="1">1</definedName>
    <definedName name="solver_nwt" localSheetId="1" hidden="1">1</definedName>
    <definedName name="solver_nwt" localSheetId="0" hidden="1">1</definedName>
    <definedName name="solver_nwt" localSheetId="2" hidden="1">1</definedName>
    <definedName name="solver_opt" localSheetId="3" hidden="1">'All stocks'!$J$6</definedName>
    <definedName name="solver_opt" localSheetId="1" hidden="1">'eight percent'!$J$4</definedName>
    <definedName name="solver_opt" localSheetId="0" hidden="1">'six percent'!$H$4</definedName>
    <definedName name="solver_opt" localSheetId="2" hidden="1">'ten percent'!$J$4</definedName>
    <definedName name="solver_pre" localSheetId="3" hidden="1">0.000001</definedName>
    <definedName name="solver_pre" localSheetId="1" hidden="1">0.000001</definedName>
    <definedName name="solver_pre" localSheetId="0" hidden="1">0.000001</definedName>
    <definedName name="solver_pre" localSheetId="2" hidden="1">0.000001</definedName>
    <definedName name="solver_rbv" localSheetId="3" hidden="1">2</definedName>
    <definedName name="solver_rbv" localSheetId="1" hidden="1">2</definedName>
    <definedName name="solver_rbv" localSheetId="0" hidden="1">2</definedName>
    <definedName name="solver_rbv" localSheetId="2" hidden="1">2</definedName>
    <definedName name="solver_rel1" localSheetId="3" hidden="1">2</definedName>
    <definedName name="solver_rel1" localSheetId="1" hidden="1">2</definedName>
    <definedName name="solver_rel1" localSheetId="0" hidden="1">2</definedName>
    <definedName name="solver_rel1" localSheetId="2" hidden="1">2</definedName>
    <definedName name="solver_rel2" localSheetId="3" hidden="1">3</definedName>
    <definedName name="solver_rel2" localSheetId="1" hidden="1">3</definedName>
    <definedName name="solver_rel2" localSheetId="0" hidden="1">3</definedName>
    <definedName name="solver_rel2" localSheetId="2" hidden="1">3</definedName>
    <definedName name="solver_rel3" localSheetId="1" hidden="1">1</definedName>
    <definedName name="solver_rel3" localSheetId="0" hidden="1">1</definedName>
    <definedName name="solver_rel3" localSheetId="2" hidden="1">1</definedName>
    <definedName name="solver_rel4" localSheetId="1" hidden="1">3</definedName>
    <definedName name="solver_rel4" localSheetId="0" hidden="1">3</definedName>
    <definedName name="solver_rel4" localSheetId="2" hidden="1">3</definedName>
    <definedName name="solver_rhs1" localSheetId="3" hidden="1">1</definedName>
    <definedName name="solver_rhs1" localSheetId="1" hidden="1">1</definedName>
    <definedName name="solver_rhs1" localSheetId="0" hidden="1">1</definedName>
    <definedName name="solver_rhs1" localSheetId="2" hidden="1">1</definedName>
    <definedName name="solver_rhs2" localSheetId="3" hidden="1">0.1</definedName>
    <definedName name="solver_rhs2" localSheetId="1" hidden="1">0.08</definedName>
    <definedName name="solver_rhs2" localSheetId="0" hidden="1">0.06</definedName>
    <definedName name="solver_rhs2" localSheetId="2" hidden="1">0.1</definedName>
    <definedName name="solver_rhs3" localSheetId="1" hidden="1">2</definedName>
    <definedName name="solver_rhs3" localSheetId="0" hidden="1">2</definedName>
    <definedName name="solver_rhs3" localSheetId="2" hidden="1">2</definedName>
    <definedName name="solver_rhs4" localSheetId="1" hidden="1">-2</definedName>
    <definedName name="solver_rhs4" localSheetId="0" hidden="1">-2</definedName>
    <definedName name="solver_rhs4" localSheetId="2" hidden="1">-2</definedName>
    <definedName name="solver_rlx" localSheetId="3" hidden="1">2</definedName>
    <definedName name="solver_rlx" localSheetId="1" hidden="1">2</definedName>
    <definedName name="solver_rlx" localSheetId="0" hidden="1">2</definedName>
    <definedName name="solver_rlx" localSheetId="2" hidden="1">2</definedName>
    <definedName name="solver_rsd" localSheetId="3" hidden="1">0</definedName>
    <definedName name="solver_rsd" localSheetId="1" hidden="1">0</definedName>
    <definedName name="solver_rsd" localSheetId="0" hidden="1">0</definedName>
    <definedName name="solver_rsd" localSheetId="2" hidden="1">0</definedName>
    <definedName name="solver_scl" localSheetId="3" hidden="1">1</definedName>
    <definedName name="solver_scl" localSheetId="1" hidden="1">1</definedName>
    <definedName name="solver_scl" localSheetId="0" hidden="1">1</definedName>
    <definedName name="solver_scl" localSheetId="2" hidden="1">1</definedName>
    <definedName name="solver_sho" localSheetId="3" hidden="1">2</definedName>
    <definedName name="solver_sho" localSheetId="1" hidden="1">2</definedName>
    <definedName name="solver_sho" localSheetId="0" hidden="1">2</definedName>
    <definedName name="solver_sho" localSheetId="2" hidden="1">2</definedName>
    <definedName name="solver_ssz" localSheetId="3" hidden="1">100</definedName>
    <definedName name="solver_ssz" localSheetId="1" hidden="1">100</definedName>
    <definedName name="solver_ssz" localSheetId="0" hidden="1">100</definedName>
    <definedName name="solver_ssz" localSheetId="2" hidden="1">100</definedName>
    <definedName name="solver_tim" localSheetId="3" hidden="1">2147483647</definedName>
    <definedName name="solver_tim" localSheetId="1" hidden="1">2147483647</definedName>
    <definedName name="solver_tim" localSheetId="0" hidden="1">2147483647</definedName>
    <definedName name="solver_tim" localSheetId="2" hidden="1">2147483647</definedName>
    <definedName name="solver_tol" localSheetId="3" hidden="1">0.01</definedName>
    <definedName name="solver_tol" localSheetId="1" hidden="1">0.01</definedName>
    <definedName name="solver_tol" localSheetId="0" hidden="1">0.01</definedName>
    <definedName name="solver_tol" localSheetId="2" hidden="1">0.01</definedName>
    <definedName name="solver_typ" localSheetId="3" hidden="1">2</definedName>
    <definedName name="solver_typ" localSheetId="1" hidden="1">1</definedName>
    <definedName name="solver_typ" localSheetId="0" hidden="1">1</definedName>
    <definedName name="solver_typ" localSheetId="2" hidden="1">1</definedName>
    <definedName name="solver_val" localSheetId="3" hidden="1">0</definedName>
    <definedName name="solver_val" localSheetId="1" hidden="1">0</definedName>
    <definedName name="solver_val" localSheetId="0" hidden="1">0</definedName>
    <definedName name="solver_val" localSheetId="2" hidden="1">0</definedName>
    <definedName name="solver_ver" localSheetId="3" hidden="1">3</definedName>
    <definedName name="solver_ver" localSheetId="1" hidden="1">3</definedName>
    <definedName name="solver_ver" localSheetId="0" hidden="1">3</definedName>
    <definedName name="solver_ver" localSheetId="2" hidden="1">3</definedName>
    <definedName name="target" localSheetId="3">'All stocks'!$J$4</definedName>
    <definedName name="target" localSheetId="1">'eight percent'!$J$4</definedName>
    <definedName name="target" localSheetId="2">'ten percent'!$J$4</definedName>
    <definedName name="target">'six percent'!$H$4</definedName>
    <definedName name="wts" localSheetId="3">'All stocks'!$B$3:$F$3</definedName>
    <definedName name="wts" localSheetId="1">'eight percent'!$B$3:$F$3</definedName>
    <definedName name="wts" localSheetId="0">'six percent'!$B$3:$F$3</definedName>
    <definedName name="wts" localSheetId="2">'ten percent'!$B$3:$F$3</definedName>
    <definedName name="w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5" l="1"/>
  <c r="G52" i="5"/>
  <c r="G53" i="5"/>
  <c r="G54" i="5"/>
  <c r="F4" i="7"/>
  <c r="E4" i="7"/>
  <c r="D4" i="7"/>
  <c r="C4" i="7"/>
  <c r="B4" i="7"/>
  <c r="F4" i="6"/>
  <c r="E4" i="6"/>
  <c r="D4" i="6"/>
  <c r="C4" i="6"/>
  <c r="B4" i="6"/>
  <c r="C4" i="2"/>
  <c r="D4" i="2"/>
  <c r="E4" i="2"/>
  <c r="F4" i="2"/>
  <c r="B4" i="2"/>
  <c r="G50" i="7"/>
  <c r="G51" i="7"/>
  <c r="G52" i="7"/>
  <c r="G53" i="7"/>
  <c r="G54" i="7"/>
  <c r="G50" i="6"/>
  <c r="G51" i="6"/>
  <c r="G52" i="6"/>
  <c r="G53" i="6"/>
  <c r="G54" i="6"/>
  <c r="G50" i="2"/>
  <c r="G51" i="2"/>
  <c r="G52" i="2"/>
  <c r="G53" i="2"/>
  <c r="G54" i="2"/>
  <c r="I5" i="2"/>
  <c r="J18" i="7" l="1"/>
  <c r="G49" i="7" l="1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F5" i="7"/>
  <c r="E5" i="7"/>
  <c r="D5" i="7"/>
  <c r="C5" i="7"/>
  <c r="B5" i="7"/>
  <c r="J8" i="7"/>
  <c r="G3" i="7"/>
  <c r="F2" i="7"/>
  <c r="E2" i="7"/>
  <c r="D2" i="7"/>
  <c r="C2" i="7"/>
  <c r="B2" i="7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F5" i="6"/>
  <c r="E5" i="6"/>
  <c r="D5" i="6"/>
  <c r="C5" i="6"/>
  <c r="B5" i="6"/>
  <c r="J8" i="6"/>
  <c r="G3" i="6"/>
  <c r="F2" i="6"/>
  <c r="E2" i="6"/>
  <c r="D2" i="6"/>
  <c r="C2" i="6"/>
  <c r="B2" i="6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F5" i="5"/>
  <c r="E5" i="5"/>
  <c r="E2" i="5" s="1"/>
  <c r="D5" i="5"/>
  <c r="C5" i="5"/>
  <c r="C2" i="5" s="1"/>
  <c r="B5" i="5"/>
  <c r="F4" i="5"/>
  <c r="E4" i="5"/>
  <c r="D4" i="5"/>
  <c r="C4" i="5"/>
  <c r="B4" i="5"/>
  <c r="G3" i="5"/>
  <c r="F2" i="5"/>
  <c r="D2" i="5"/>
  <c r="B2" i="5"/>
  <c r="G3" i="2"/>
  <c r="H8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7" i="2"/>
  <c r="J12" i="7" l="1"/>
  <c r="J4" i="7"/>
  <c r="J4" i="6"/>
  <c r="J12" i="6"/>
  <c r="H4" i="2"/>
  <c r="H11" i="2"/>
  <c r="J4" i="5"/>
  <c r="F5" i="2" l="1"/>
  <c r="F2" i="2" s="1"/>
  <c r="E5" i="2"/>
  <c r="E2" i="2" s="1"/>
  <c r="D5" i="2"/>
  <c r="D2" i="2" s="1"/>
  <c r="C5" i="2"/>
  <c r="C2" i="2" s="1"/>
  <c r="B5" i="2"/>
  <c r="B2" i="2" s="1"/>
</calcChain>
</file>

<file path=xl/sharedStrings.xml><?xml version="1.0" encoding="utf-8"?>
<sst xmlns="http://schemas.openxmlformats.org/spreadsheetml/2006/main" count="99" uniqueCount="23">
  <si>
    <t>REIT</t>
  </si>
  <si>
    <t>Gold</t>
  </si>
  <si>
    <t>Stocks</t>
  </si>
  <si>
    <t>Bills</t>
  </si>
  <si>
    <t>Bonds</t>
  </si>
  <si>
    <t>mean</t>
  </si>
  <si>
    <t>sigma</t>
  </si>
  <si>
    <t>wts</t>
  </si>
  <si>
    <t>wts*sigma</t>
  </si>
  <si>
    <t>$L$5</t>
  </si>
  <si>
    <t>$J$4,$B$3:$F$3</t>
  </si>
  <si>
    <t>Input</t>
  </si>
  <si>
    <t>Port return</t>
  </si>
  <si>
    <t>Mean</t>
  </si>
  <si>
    <t>worst case</t>
  </si>
  <si>
    <t>worst</t>
  </si>
  <si>
    <t>Correlation</t>
  </si>
  <si>
    <t>Total</t>
  </si>
  <si>
    <t>30% stocks</t>
  </si>
  <si>
    <t>40% Long duration bonds</t>
  </si>
  <si>
    <t>15% Intermediate Bonds</t>
  </si>
  <si>
    <t>7.5% Gold</t>
  </si>
  <si>
    <t xml:space="preserve">7.5% Commodities.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</si>
</sst>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0" borderId="0" xfId="0" quotePrefix="1" applyFont="1"/>
    <xf numFmtId="49" fontId="0" fillId="0" borderId="0" xfId="0" applyNumberFormat="1"/>
    <xf numFmtId="164" fontId="2" fillId="0" borderId="0" xfId="0" applyNumberFormat="1" applyFont="1"/>
    <xf numFmtId="2" fontId="2" fillId="0" borderId="0" xfId="0" applyNumberFormat="1" applyFont="1"/>
    <xf numFmtId="2" fontId="2" fillId="2" borderId="0" xfId="0" applyNumberFormat="1" applyFont="1" applyFill="1"/>
    <xf numFmtId="2" fontId="0" fillId="0" borderId="0" xfId="0" applyNumberFormat="1"/>
    <xf numFmtId="2" fontId="3" fillId="0" borderId="0" xfId="0" applyNumberFormat="1" applyFont="1"/>
    <xf numFmtId="2" fontId="1" fillId="0" borderId="2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/>
    <xf numFmtId="2" fontId="0" fillId="0" borderId="1" xfId="0" applyNumberFormat="1" applyFill="1" applyBorder="1" applyAlignment="1"/>
    <xf numFmtId="165" fontId="2" fillId="0" borderId="0" xfId="0" applyNumberFormat="1" applyFont="1"/>
    <xf numFmtId="0" fontId="2" fillId="3" borderId="0" xfId="0" applyFont="1" applyFill="1"/>
    <xf numFmtId="0" fontId="4" fillId="0" borderId="2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56"/>
  <sheetViews>
    <sheetView zoomScale="150" zoomScaleNormal="150" workbookViewId="0">
      <selection activeCell="H4" sqref="H4"/>
    </sheetView>
  </sheetViews>
  <sheetFormatPr defaultColWidth="9.19921875" defaultRowHeight="14.4" x14ac:dyDescent="0.3"/>
  <cols>
    <col min="1" max="1" width="9.19921875" style="4"/>
    <col min="2" max="3" width="5" style="4" bestFit="1" customWidth="1"/>
    <col min="4" max="4" width="6" style="4" bestFit="1" customWidth="1"/>
    <col min="5" max="5" width="4.3984375" style="4" bestFit="1" customWidth="1"/>
    <col min="6" max="6" width="5.796875" style="4" bestFit="1" customWidth="1"/>
    <col min="7" max="7" width="9.796875" style="4" bestFit="1" customWidth="1"/>
    <col min="8" max="8" width="12" style="4" customWidth="1"/>
    <col min="9" max="9" width="56.69921875" style="4" customWidth="1"/>
    <col min="10" max="16384" width="9.19921875" style="4"/>
  </cols>
  <sheetData>
    <row r="2" spans="1:14" x14ac:dyDescent="0.3">
      <c r="A2" s="4" t="s">
        <v>8</v>
      </c>
      <c r="B2" s="10">
        <f>B3*B5</f>
        <v>1.0433764653338217E-2</v>
      </c>
      <c r="C2" s="10">
        <f t="shared" ref="C2:F2" si="0">C3*C5</f>
        <v>-4.3138160293122391E-3</v>
      </c>
      <c r="D2" s="10">
        <f t="shared" si="0"/>
        <v>1.3557519755550196E-2</v>
      </c>
      <c r="E2" s="10">
        <f t="shared" si="0"/>
        <v>2.250640126231488E-2</v>
      </c>
      <c r="F2" s="10">
        <f t="shared" si="0"/>
        <v>2.1435770563210513E-2</v>
      </c>
      <c r="G2" s="10" t="s">
        <v>17</v>
      </c>
      <c r="H2" s="10"/>
    </row>
    <row r="3" spans="1:14" x14ac:dyDescent="0.3">
      <c r="A3" s="4" t="s">
        <v>7</v>
      </c>
      <c r="B3" s="11">
        <v>5.0133022355627499E-2</v>
      </c>
      <c r="C3" s="11">
        <v>-1.4034900506664789E-2</v>
      </c>
      <c r="D3" s="11">
        <v>7.7169729813630475E-2</v>
      </c>
      <c r="E3" s="11">
        <v>0.669461030635219</v>
      </c>
      <c r="F3" s="11">
        <v>0.21727197962586306</v>
      </c>
      <c r="G3" s="10">
        <f>SUM(wts)</f>
        <v>1.0000008619236753</v>
      </c>
      <c r="H3" s="10" t="s">
        <v>14</v>
      </c>
    </row>
    <row r="4" spans="1:14" x14ac:dyDescent="0.3">
      <c r="A4" s="4" t="s">
        <v>5</v>
      </c>
      <c r="B4" s="10">
        <f>AVERAGE(B7:B54)</f>
        <v>0.11782641822901063</v>
      </c>
      <c r="C4" s="10">
        <f t="shared" ref="C4:F4" si="1">AVERAGE(C7:C54)</f>
        <v>0.10683591354634007</v>
      </c>
      <c r="D4" s="10">
        <f t="shared" si="1"/>
        <v>0.12018750000000002</v>
      </c>
      <c r="E4" s="10">
        <f t="shared" si="1"/>
        <v>4.5983333333333348E-2</v>
      </c>
      <c r="F4" s="10">
        <f t="shared" si="1"/>
        <v>7.1493750000000009E-2</v>
      </c>
      <c r="G4" s="10"/>
      <c r="H4" s="10">
        <f>MIN(G7:G54)</f>
        <v>6.6291362637344604E-3</v>
      </c>
    </row>
    <row r="5" spans="1:14" x14ac:dyDescent="0.3">
      <c r="A5" s="4" t="s">
        <v>6</v>
      </c>
      <c r="B5" s="10">
        <f>STDEV(B6:B49)</f>
        <v>0.2081215965661207</v>
      </c>
      <c r="C5" s="10">
        <f t="shared" ref="C5:F5" si="2">STDEV(C6:C49)</f>
        <v>0.30736349197942131</v>
      </c>
      <c r="D5" s="10">
        <f t="shared" si="2"/>
        <v>0.1756844268898235</v>
      </c>
      <c r="E5" s="10">
        <f t="shared" si="2"/>
        <v>3.3618687619441645E-2</v>
      </c>
      <c r="F5" s="10">
        <f t="shared" si="2"/>
        <v>9.8658697730477612E-2</v>
      </c>
      <c r="G5" s="10"/>
      <c r="H5" s="10"/>
      <c r="I5" s="4" t="str">
        <f ca="1">_xlfn.FORMULATEXT(G7)</f>
        <v>=SUMPRODUCT(wts,B7:F7)</v>
      </c>
    </row>
    <row r="6" spans="1:14" x14ac:dyDescent="0.3">
      <c r="A6" s="4">
        <v>1971</v>
      </c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12</v>
      </c>
      <c r="H6" s="10"/>
    </row>
    <row r="7" spans="1:14" x14ac:dyDescent="0.3">
      <c r="A7" s="4">
        <v>1972</v>
      </c>
      <c r="B7" s="10">
        <v>0.11192500000000001</v>
      </c>
      <c r="C7" s="10">
        <v>0.46538895152198406</v>
      </c>
      <c r="D7" s="10">
        <v>0.18759999999999999</v>
      </c>
      <c r="E7" s="10">
        <v>3.95E-2</v>
      </c>
      <c r="F7" s="10">
        <v>2.8199999999999999E-2</v>
      </c>
      <c r="G7" s="10">
        <f t="shared" ref="G7:G54" si="3">SUMPRODUCT(wts,B7:F7)</f>
        <v>4.6127272744219086E-2</v>
      </c>
      <c r="H7" s="10" t="s">
        <v>13</v>
      </c>
    </row>
    <row r="8" spans="1:14" x14ac:dyDescent="0.3">
      <c r="A8" s="4">
        <v>1973</v>
      </c>
      <c r="B8" s="10">
        <v>-0.27216699999999999</v>
      </c>
      <c r="C8" s="10">
        <v>0.76565625480843225</v>
      </c>
      <c r="D8" s="10">
        <v>-0.1431</v>
      </c>
      <c r="E8" s="10">
        <v>6.7299999999999999E-2</v>
      </c>
      <c r="F8" s="10">
        <v>3.6600000000000001E-2</v>
      </c>
      <c r="G8" s="10">
        <f t="shared" si="3"/>
        <v>1.7573429825720306E-2</v>
      </c>
      <c r="H8" s="10">
        <f>SUMPRODUCT(wts,means)</f>
        <v>6.0000038262725409E-2</v>
      </c>
    </row>
    <row r="9" spans="1:14" x14ac:dyDescent="0.3">
      <c r="A9" s="4">
        <v>1974</v>
      </c>
      <c r="B9" s="10">
        <v>-0.42231600000000002</v>
      </c>
      <c r="C9" s="10">
        <v>0.6122004357298475</v>
      </c>
      <c r="D9" s="10">
        <v>-0.25900000000000001</v>
      </c>
      <c r="E9" s="10">
        <v>7.7799999999999994E-2</v>
      </c>
      <c r="F9" s="10">
        <v>1.9900000000000001E-2</v>
      </c>
      <c r="G9" s="10">
        <f t="shared" si="3"/>
        <v>6.6566708814999953E-3</v>
      </c>
      <c r="H9" s="10"/>
    </row>
    <row r="10" spans="1:14" x14ac:dyDescent="0.3">
      <c r="A10" s="4">
        <v>1975</v>
      </c>
      <c r="B10" s="10">
        <v>0.363367</v>
      </c>
      <c r="C10" s="10">
        <v>-0.24135135135135138</v>
      </c>
      <c r="D10" s="10">
        <v>0.37</v>
      </c>
      <c r="E10" s="10">
        <v>5.9900000000000002E-2</v>
      </c>
      <c r="F10" s="10">
        <v>3.61E-2</v>
      </c>
      <c r="G10" s="10">
        <f t="shared" si="3"/>
        <v>9.810106236824917E-2</v>
      </c>
      <c r="H10" s="10" t="s">
        <v>16</v>
      </c>
    </row>
    <row r="11" spans="1:14" x14ac:dyDescent="0.3">
      <c r="A11" s="4">
        <v>1976</v>
      </c>
      <c r="B11" s="10">
        <v>0.48973700000000003</v>
      </c>
      <c r="C11" s="10">
        <v>-3.0281439258995371E-2</v>
      </c>
      <c r="D11" s="10">
        <v>0.23830000000000001</v>
      </c>
      <c r="E11" s="10">
        <v>4.9700000000000001E-2</v>
      </c>
      <c r="F11" s="10">
        <v>0.1598</v>
      </c>
      <c r="G11" s="10">
        <f t="shared" si="3"/>
        <v>0.111358815137948</v>
      </c>
      <c r="H11" s="10">
        <f>CORREL(G7:G54,D7:D54)</f>
        <v>0.51030127404182746</v>
      </c>
      <c r="I11"/>
      <c r="J11"/>
      <c r="K11"/>
      <c r="L11"/>
      <c r="M11"/>
      <c r="N11" s="5"/>
    </row>
    <row r="12" spans="1:14" x14ac:dyDescent="0.3">
      <c r="A12" s="4">
        <v>1977</v>
      </c>
      <c r="B12" s="10">
        <v>0.19076499999999999</v>
      </c>
      <c r="C12" s="10">
        <v>0.2387950036737693</v>
      </c>
      <c r="D12" s="10">
        <v>-6.9800000000000001E-2</v>
      </c>
      <c r="E12" s="10">
        <v>5.1299999999999998E-2</v>
      </c>
      <c r="F12" s="10">
        <v>1.29E-2</v>
      </c>
      <c r="G12" s="10">
        <f t="shared" si="3"/>
        <v>3.797187415939024E-2</v>
      </c>
      <c r="H12" s="12"/>
      <c r="I12"/>
      <c r="J12"/>
      <c r="K12"/>
      <c r="L12"/>
      <c r="M12"/>
      <c r="N12" s="5"/>
    </row>
    <row r="13" spans="1:14" x14ac:dyDescent="0.3">
      <c r="A13" s="4">
        <v>1978</v>
      </c>
      <c r="B13" s="10">
        <v>-1.6404999999999999E-2</v>
      </c>
      <c r="C13" s="10">
        <v>0.34727164887307244</v>
      </c>
      <c r="D13" s="10">
        <v>6.5100000000000005E-2</v>
      </c>
      <c r="E13" s="10">
        <v>6.93E-2</v>
      </c>
      <c r="F13" s="10">
        <v>-7.7999999999999996E-3</v>
      </c>
      <c r="G13" s="10">
        <f t="shared" si="3"/>
        <v>4.4026322120343221E-2</v>
      </c>
      <c r="H13" s="12"/>
      <c r="I13"/>
      <c r="J13"/>
      <c r="K13"/>
      <c r="L13"/>
      <c r="M13"/>
      <c r="N13" s="5"/>
    </row>
    <row r="14" spans="1:14" x14ac:dyDescent="0.3">
      <c r="A14" s="4">
        <v>1979</v>
      </c>
      <c r="B14" s="10">
        <v>0.30525999999999998</v>
      </c>
      <c r="C14" s="10">
        <v>1.4609289016068678</v>
      </c>
      <c r="D14" s="10">
        <v>0.1852</v>
      </c>
      <c r="E14" s="10">
        <v>9.9400000000000002E-2</v>
      </c>
      <c r="F14" s="10">
        <v>6.7000000000000002E-3</v>
      </c>
      <c r="G14" s="10">
        <f t="shared" si="3"/>
        <v>7.7091597293033817E-2</v>
      </c>
      <c r="H14" s="12"/>
      <c r="I14"/>
      <c r="J14"/>
      <c r="K14"/>
      <c r="L14"/>
      <c r="M14"/>
      <c r="N14" s="5"/>
    </row>
    <row r="15" spans="1:14" x14ac:dyDescent="0.3">
      <c r="A15" s="4">
        <v>1980</v>
      </c>
      <c r="B15" s="10">
        <v>0.28019500000000003</v>
      </c>
      <c r="C15" s="10">
        <v>5.9033989266547404E-2</v>
      </c>
      <c r="D15" s="10">
        <v>0.31740000000000002</v>
      </c>
      <c r="E15" s="10">
        <v>0.11219999999999999</v>
      </c>
      <c r="F15" s="10">
        <v>-2.9899999999999999E-2</v>
      </c>
      <c r="G15" s="10">
        <f t="shared" si="3"/>
        <v>0.10632925372237212</v>
      </c>
      <c r="H15" s="12"/>
      <c r="I15"/>
      <c r="J15"/>
      <c r="K15"/>
      <c r="L15"/>
      <c r="M15"/>
    </row>
    <row r="16" spans="1:14" x14ac:dyDescent="0.3">
      <c r="A16" s="4">
        <v>1981</v>
      </c>
      <c r="B16" s="10">
        <v>8.5755999999999999E-2</v>
      </c>
      <c r="C16" s="10">
        <v>-0.32601351351351349</v>
      </c>
      <c r="D16" s="10">
        <v>-4.7E-2</v>
      </c>
      <c r="E16" s="10">
        <v>0.14299999999999999</v>
      </c>
      <c r="F16" s="10">
        <v>8.2000000000000003E-2</v>
      </c>
      <c r="G16" s="10">
        <f t="shared" si="3"/>
        <v>0.11879702710003601</v>
      </c>
      <c r="H16" s="13"/>
      <c r="I16" s="6"/>
      <c r="J16" s="6"/>
      <c r="K16" s="6"/>
      <c r="L16" s="6"/>
      <c r="M16" s="6"/>
    </row>
    <row r="17" spans="1:13" x14ac:dyDescent="0.3">
      <c r="A17" s="4">
        <v>1982</v>
      </c>
      <c r="B17" s="10">
        <v>0.31644</v>
      </c>
      <c r="C17" s="10">
        <v>0.13471177944862156</v>
      </c>
      <c r="D17" s="10">
        <v>0.20419999999999999</v>
      </c>
      <c r="E17" s="10">
        <v>0.1101</v>
      </c>
      <c r="F17" s="10">
        <v>0.3281</v>
      </c>
      <c r="G17" s="10">
        <f t="shared" si="3"/>
        <v>0.17472608198870421</v>
      </c>
      <c r="H17" s="13"/>
      <c r="I17" s="6"/>
      <c r="J17" s="6"/>
      <c r="K17" s="6"/>
      <c r="L17" s="6"/>
      <c r="M17" s="6"/>
    </row>
    <row r="18" spans="1:13" x14ac:dyDescent="0.3">
      <c r="A18" s="4">
        <v>1983</v>
      </c>
      <c r="B18" s="10">
        <v>0.254689</v>
      </c>
      <c r="C18" s="10">
        <v>-0.15184980673660961</v>
      </c>
      <c r="D18" s="10">
        <v>0.22339999999999999</v>
      </c>
      <c r="E18" s="10">
        <v>8.4500000000000006E-2</v>
      </c>
      <c r="F18" s="10">
        <v>3.2000000000000001E-2</v>
      </c>
      <c r="G18" s="10">
        <f t="shared" si="3"/>
        <v>9.5661404337305661E-2</v>
      </c>
      <c r="H18" s="13"/>
      <c r="I18" s="6"/>
      <c r="J18" s="6"/>
      <c r="K18" s="6"/>
      <c r="L18" s="6"/>
      <c r="M18" s="6"/>
    </row>
    <row r="19" spans="1:13" x14ac:dyDescent="0.3">
      <c r="A19" s="4">
        <v>1984</v>
      </c>
      <c r="B19" s="10">
        <v>0.14815300000000001</v>
      </c>
      <c r="C19" s="10">
        <v>-0.20247395833333334</v>
      </c>
      <c r="D19" s="10">
        <v>6.1499999999999999E-2</v>
      </c>
      <c r="E19" s="10">
        <v>9.6100000000000005E-2</v>
      </c>
      <c r="F19" s="10">
        <v>0.13730000000000001</v>
      </c>
      <c r="G19" s="10">
        <f t="shared" si="3"/>
        <v>0.10918164575166603</v>
      </c>
      <c r="H19" s="13"/>
      <c r="I19" s="6"/>
      <c r="J19" s="6"/>
      <c r="K19" s="6"/>
      <c r="L19" s="6"/>
      <c r="M19" s="6"/>
    </row>
    <row r="20" spans="1:13" x14ac:dyDescent="0.3">
      <c r="A20" s="4">
        <v>1985</v>
      </c>
      <c r="B20" s="10">
        <v>5.9199000000000002E-2</v>
      </c>
      <c r="C20" s="10">
        <v>6.8081632653061303E-2</v>
      </c>
      <c r="D20" s="10">
        <v>0.31240000000000001</v>
      </c>
      <c r="E20" s="10">
        <v>7.4899999999999994E-2</v>
      </c>
      <c r="F20" s="10">
        <v>0.2571</v>
      </c>
      <c r="G20" s="10">
        <f t="shared" si="3"/>
        <v>0.13212338659997924</v>
      </c>
      <c r="H20" s="13"/>
      <c r="I20" s="6"/>
      <c r="J20" s="6"/>
      <c r="K20" s="6"/>
      <c r="L20" s="6"/>
      <c r="M20" s="6"/>
    </row>
    <row r="21" spans="1:13" x14ac:dyDescent="0.3">
      <c r="A21" s="4">
        <v>1986</v>
      </c>
      <c r="B21" s="10">
        <v>0.19175799999999998</v>
      </c>
      <c r="C21" s="10">
        <v>0.23020483032711694</v>
      </c>
      <c r="D21" s="10">
        <v>0.18490000000000001</v>
      </c>
      <c r="E21" s="10">
        <v>6.0400000000000002E-2</v>
      </c>
      <c r="F21" s="10">
        <v>0.24279999999999999</v>
      </c>
      <c r="G21" s="10">
        <f t="shared" si="3"/>
        <v>0.11384027215714274</v>
      </c>
      <c r="H21" s="13"/>
      <c r="I21" s="6"/>
      <c r="J21" s="6"/>
      <c r="K21" s="6"/>
      <c r="L21" s="6"/>
      <c r="M21" s="6"/>
    </row>
    <row r="22" spans="1:13" x14ac:dyDescent="0.3">
      <c r="A22" s="4">
        <v>1987</v>
      </c>
      <c r="B22" s="10">
        <v>-0.106686</v>
      </c>
      <c r="C22" s="10">
        <v>0.20303180914512936</v>
      </c>
      <c r="D22" s="10">
        <v>5.8099999999999999E-2</v>
      </c>
      <c r="E22" s="10">
        <v>5.7200000000000001E-2</v>
      </c>
      <c r="F22" s="10">
        <v>-4.9599999999999998E-2</v>
      </c>
      <c r="G22" s="10">
        <f t="shared" si="3"/>
        <v>2.3802019200991127E-2</v>
      </c>
      <c r="H22" s="13"/>
      <c r="I22" s="6"/>
      <c r="J22" s="6"/>
      <c r="K22" s="6"/>
      <c r="L22" s="6"/>
      <c r="M22" s="6"/>
    </row>
    <row r="23" spans="1:13" x14ac:dyDescent="0.3">
      <c r="A23" s="4">
        <v>1988</v>
      </c>
      <c r="B23" s="10">
        <v>0.11355399999999999</v>
      </c>
      <c r="C23" s="10">
        <v>-0.14563106796116504</v>
      </c>
      <c r="D23" s="10">
        <v>0.16539999999999999</v>
      </c>
      <c r="E23" s="10">
        <v>6.4500000000000002E-2</v>
      </c>
      <c r="F23" s="10">
        <v>8.2199999999999995E-2</v>
      </c>
      <c r="G23" s="10">
        <f t="shared" si="3"/>
        <v>8.154058928247726E-2</v>
      </c>
      <c r="H23" s="13"/>
      <c r="I23" s="6"/>
      <c r="J23" s="6"/>
      <c r="K23" s="6"/>
      <c r="L23" s="6"/>
      <c r="M23" s="6"/>
    </row>
    <row r="24" spans="1:13" x14ac:dyDescent="0.3">
      <c r="A24" s="4">
        <v>1989</v>
      </c>
      <c r="B24" s="10">
        <v>-1.8135999999999999E-2</v>
      </c>
      <c r="C24" s="10">
        <v>-2.8892649903288308E-2</v>
      </c>
      <c r="D24" s="10">
        <v>0.31480000000000002</v>
      </c>
      <c r="E24" s="10">
        <v>8.1100000000000005E-2</v>
      </c>
      <c r="F24" s="10">
        <v>0.1769</v>
      </c>
      <c r="G24" s="10">
        <f t="shared" si="3"/>
        <v>0.1165180266989872</v>
      </c>
      <c r="H24" s="13"/>
      <c r="I24" s="7"/>
      <c r="J24" s="6"/>
      <c r="K24" s="6"/>
      <c r="L24" s="6"/>
      <c r="M24" s="6"/>
    </row>
    <row r="25" spans="1:13" x14ac:dyDescent="0.3">
      <c r="A25" s="4">
        <v>1990</v>
      </c>
      <c r="B25" s="10">
        <v>-0.17345099999999999</v>
      </c>
      <c r="C25" s="10">
        <v>-2.2781028258433905E-2</v>
      </c>
      <c r="D25" s="10">
        <v>-3.0599999999999999E-2</v>
      </c>
      <c r="E25" s="10">
        <v>7.5499999999999998E-2</v>
      </c>
      <c r="F25" s="10">
        <v>6.2399999999999997E-2</v>
      </c>
      <c r="G25" s="10">
        <f t="shared" si="3"/>
        <v>5.3364792213756486E-2</v>
      </c>
      <c r="H25" s="13"/>
      <c r="I25" s="6"/>
      <c r="J25" s="6"/>
      <c r="K25" s="6"/>
      <c r="L25" s="6"/>
      <c r="M25" s="6"/>
    </row>
    <row r="26" spans="1:13" x14ac:dyDescent="0.3">
      <c r="A26" s="4">
        <v>1991</v>
      </c>
      <c r="B26" s="10">
        <v>0.35679099999999997</v>
      </c>
      <c r="C26" s="10">
        <v>-0.10522292993630576</v>
      </c>
      <c r="D26" s="10">
        <v>0.30230000000000001</v>
      </c>
      <c r="E26" s="10">
        <v>5.6099999999999997E-2</v>
      </c>
      <c r="F26" s="10">
        <v>0.15</v>
      </c>
      <c r="G26" s="10">
        <f t="shared" si="3"/>
        <v>0.11283977461713823</v>
      </c>
      <c r="H26" s="13"/>
      <c r="I26" s="6"/>
      <c r="J26" s="6"/>
      <c r="K26" s="6"/>
      <c r="L26" s="6"/>
      <c r="M26" s="6"/>
    </row>
    <row r="27" spans="1:13" x14ac:dyDescent="0.3">
      <c r="A27" s="4">
        <v>1992</v>
      </c>
      <c r="B27" s="10">
        <v>0.121754</v>
      </c>
      <c r="C27" s="10">
        <v>-6.2072892938496618E-2</v>
      </c>
      <c r="D27" s="10">
        <v>7.4899999999999994E-2</v>
      </c>
      <c r="E27" s="10">
        <v>3.4099999999999998E-2</v>
      </c>
      <c r="F27" s="10">
        <v>9.3600000000000003E-2</v>
      </c>
      <c r="G27" s="10">
        <f t="shared" si="3"/>
        <v>5.5920374081122395E-2</v>
      </c>
      <c r="H27" s="13"/>
      <c r="I27" s="6"/>
      <c r="J27" s="6"/>
      <c r="K27" s="6"/>
      <c r="L27" s="6"/>
      <c r="M27" s="6"/>
    </row>
    <row r="28" spans="1:13" x14ac:dyDescent="0.3">
      <c r="A28" s="4">
        <v>1993</v>
      </c>
      <c r="B28" s="10">
        <v>0.185472</v>
      </c>
      <c r="C28" s="10">
        <v>0.19914996964177301</v>
      </c>
      <c r="D28" s="10">
        <v>9.9699999999999997E-2</v>
      </c>
      <c r="E28" s="10">
        <v>2.98E-2</v>
      </c>
      <c r="F28" s="10">
        <v>0.1421</v>
      </c>
      <c r="G28" s="10">
        <f t="shared" si="3"/>
        <v>6.5021330992698967E-2</v>
      </c>
      <c r="H28" s="10"/>
    </row>
    <row r="29" spans="1:13" x14ac:dyDescent="0.3">
      <c r="A29" s="4">
        <v>1994</v>
      </c>
      <c r="B29" s="10">
        <v>8.0549999999999997E-3</v>
      </c>
      <c r="C29" s="10">
        <v>-3.44303797468355E-2</v>
      </c>
      <c r="D29" s="10">
        <v>1.3299999999999999E-2</v>
      </c>
      <c r="E29" s="10">
        <v>3.9899999999999998E-2</v>
      </c>
      <c r="F29" s="10">
        <v>-8.0399999999999999E-2</v>
      </c>
      <c r="G29" s="10">
        <f t="shared" si="3"/>
        <v>1.1156233816175233E-2</v>
      </c>
      <c r="H29" s="10"/>
    </row>
    <row r="30" spans="1:13" x14ac:dyDescent="0.3">
      <c r="A30" s="4">
        <v>1995</v>
      </c>
      <c r="B30" s="10">
        <v>0.18309</v>
      </c>
      <c r="C30" s="10">
        <v>1.4944939695857487E-2</v>
      </c>
      <c r="D30" s="10">
        <v>0.372</v>
      </c>
      <c r="E30" s="10">
        <v>5.5199999999999999E-2</v>
      </c>
      <c r="F30" s="10">
        <v>0.23480000000000001</v>
      </c>
      <c r="G30" s="10">
        <f t="shared" si="3"/>
        <v>0.12564595351926966</v>
      </c>
      <c r="H30" s="10"/>
    </row>
    <row r="31" spans="1:13" x14ac:dyDescent="0.3">
      <c r="A31" s="4">
        <v>1996</v>
      </c>
      <c r="B31" s="10">
        <v>0.35753599999999996</v>
      </c>
      <c r="C31" s="10">
        <v>-4.9857917850684601E-2</v>
      </c>
      <c r="D31" s="10">
        <v>0.2268</v>
      </c>
      <c r="E31" s="10">
        <v>5.0200000000000002E-2</v>
      </c>
      <c r="F31" s="10">
        <v>1.43E-2</v>
      </c>
      <c r="G31" s="10">
        <f t="shared" si="3"/>
        <v>7.2840138965714687E-2</v>
      </c>
      <c r="H31" s="10"/>
    </row>
    <row r="32" spans="1:13" x14ac:dyDescent="0.3">
      <c r="A32" s="4">
        <v>1997</v>
      </c>
      <c r="B32" s="10">
        <v>0.188609</v>
      </c>
      <c r="C32" s="10">
        <v>-0.21778140293637852</v>
      </c>
      <c r="D32" s="10">
        <v>0.33100000000000002</v>
      </c>
      <c r="E32" s="10">
        <v>5.0500000000000003E-2</v>
      </c>
      <c r="F32" s="10">
        <v>9.9400000000000002E-2</v>
      </c>
      <c r="G32" s="10">
        <f t="shared" si="3"/>
        <v>9.3459876926087537E-2</v>
      </c>
      <c r="H32" s="10"/>
    </row>
    <row r="33" spans="1:13" x14ac:dyDescent="0.3">
      <c r="A33" s="4">
        <v>1998</v>
      </c>
      <c r="B33" s="10">
        <v>-0.18822700000000001</v>
      </c>
      <c r="C33" s="10">
        <v>1.9117135905457468E-3</v>
      </c>
      <c r="D33" s="10">
        <v>0.28339999999999999</v>
      </c>
      <c r="E33" s="10">
        <v>4.7300000000000002E-2</v>
      </c>
      <c r="F33" s="10">
        <v>0.1492</v>
      </c>
      <c r="G33" s="10">
        <f t="shared" si="3"/>
        <v>7.6489168429434262E-2</v>
      </c>
      <c r="H33" s="10"/>
    </row>
    <row r="34" spans="1:13" x14ac:dyDescent="0.3">
      <c r="A34" s="4">
        <v>1999</v>
      </c>
      <c r="B34" s="10">
        <v>-6.4758999999999997E-2</v>
      </c>
      <c r="C34" s="10">
        <v>-2.1509106678230663E-2</v>
      </c>
      <c r="D34" s="10">
        <v>0.2089</v>
      </c>
      <c r="E34" s="10">
        <v>4.5100000000000001E-2</v>
      </c>
      <c r="F34" s="10">
        <v>-8.2500000000000004E-2</v>
      </c>
      <c r="G34" s="10">
        <f t="shared" si="3"/>
        <v>2.5443824498070203E-2</v>
      </c>
      <c r="H34" s="10"/>
    </row>
    <row r="35" spans="1:13" x14ac:dyDescent="0.3">
      <c r="A35" s="4">
        <v>2000</v>
      </c>
      <c r="B35" s="10">
        <v>0.25890200000000002</v>
      </c>
      <c r="C35" s="10">
        <v>-3.2795603616380072E-2</v>
      </c>
      <c r="D35" s="10">
        <v>-9.0300000000000005E-2</v>
      </c>
      <c r="E35" s="10">
        <v>5.7599999999999998E-2</v>
      </c>
      <c r="F35" s="10">
        <v>0.1666</v>
      </c>
      <c r="G35" s="10">
        <f t="shared" si="3"/>
        <v>8.1229863355815141E-2</v>
      </c>
      <c r="H35" s="10"/>
    </row>
    <row r="36" spans="1:13" x14ac:dyDescent="0.3">
      <c r="A36" s="4">
        <v>2001</v>
      </c>
      <c r="B36" s="10">
        <v>0.15502021837079205</v>
      </c>
      <c r="C36" s="10">
        <v>1.9428152492668663E-2</v>
      </c>
      <c r="D36" s="10">
        <v>-0.11849999999999999</v>
      </c>
      <c r="E36" s="10">
        <v>3.6700000000000003E-2</v>
      </c>
      <c r="F36" s="10">
        <v>5.57E-2</v>
      </c>
      <c r="G36" s="10">
        <f t="shared" si="3"/>
        <v>3.5025615992452158E-2</v>
      </c>
      <c r="H36" s="10"/>
    </row>
    <row r="37" spans="1:13" x14ac:dyDescent="0.3">
      <c r="A37" s="4">
        <v>2002</v>
      </c>
      <c r="B37" s="10">
        <v>5.2155705932549701E-2</v>
      </c>
      <c r="C37" s="10">
        <v>0.23049262855088085</v>
      </c>
      <c r="D37" s="10">
        <v>-0.21970000000000001</v>
      </c>
      <c r="E37" s="10">
        <v>1.66E-2</v>
      </c>
      <c r="F37" s="10">
        <v>0.1512</v>
      </c>
      <c r="G37" s="10">
        <f t="shared" si="3"/>
        <v>2.6390168850179307E-2</v>
      </c>
      <c r="H37" s="10"/>
    </row>
    <row r="38" spans="1:13" x14ac:dyDescent="0.3">
      <c r="A38" s="4">
        <v>2003</v>
      </c>
      <c r="B38" s="10">
        <v>0.38466344636355609</v>
      </c>
      <c r="C38" s="10">
        <v>0.21332554061952075</v>
      </c>
      <c r="D38" s="10">
        <v>0.28360000000000002</v>
      </c>
      <c r="E38" s="10">
        <v>1.03E-2</v>
      </c>
      <c r="F38" s="10">
        <v>3.8E-3</v>
      </c>
      <c r="G38" s="10">
        <f t="shared" si="3"/>
        <v>4.5896755931078059E-2</v>
      </c>
      <c r="H38" s="10"/>
    </row>
    <row r="39" spans="1:13" x14ac:dyDescent="0.3">
      <c r="A39" s="4">
        <v>2004</v>
      </c>
      <c r="B39" s="10">
        <v>0.3040950579347077</v>
      </c>
      <c r="C39" s="10">
        <v>2.7938342967244758E-2</v>
      </c>
      <c r="D39" s="10">
        <v>0.1074</v>
      </c>
      <c r="E39" s="10">
        <v>1.23E-2</v>
      </c>
      <c r="F39" s="10">
        <v>4.4900000000000002E-2</v>
      </c>
      <c r="G39" s="10">
        <f t="shared" si="3"/>
        <v>4.1131004017808545E-2</v>
      </c>
      <c r="H39" s="10"/>
    </row>
    <row r="40" spans="1:13" x14ac:dyDescent="0.3">
      <c r="A40" s="4">
        <v>2005</v>
      </c>
      <c r="B40" s="10">
        <v>8.2881613678449373E-2</v>
      </c>
      <c r="C40" s="10">
        <v>0.22012652296157448</v>
      </c>
      <c r="D40" s="10">
        <v>4.8300000000000003E-2</v>
      </c>
      <c r="E40" s="10">
        <v>3.0099999999999998E-2</v>
      </c>
      <c r="F40" s="10">
        <v>2.87E-2</v>
      </c>
      <c r="G40" s="10">
        <f t="shared" si="3"/>
        <v>3.1179432730149136E-2</v>
      </c>
      <c r="H40" s="10"/>
    </row>
    <row r="41" spans="1:13" x14ac:dyDescent="0.3">
      <c r="A41" s="4">
        <v>2006</v>
      </c>
      <c r="B41" s="10">
        <v>0.34351350828461791</v>
      </c>
      <c r="C41" s="10">
        <v>0.23043686989918388</v>
      </c>
      <c r="D41" s="10">
        <v>0.15609999999999999</v>
      </c>
      <c r="E41" s="10">
        <v>4.6800000000000001E-2</v>
      </c>
      <c r="F41" s="10">
        <v>1.9599999999999999E-2</v>
      </c>
      <c r="G41" s="10">
        <f t="shared" si="3"/>
        <v>6.1622713706493359E-2</v>
      </c>
      <c r="H41" s="10"/>
    </row>
    <row r="42" spans="1:13" x14ac:dyDescent="0.3">
      <c r="A42" s="4">
        <v>2007</v>
      </c>
      <c r="B42" s="10">
        <v>-0.17831286806619573</v>
      </c>
      <c r="C42" s="10">
        <v>0.31213421771361688</v>
      </c>
      <c r="D42" s="10">
        <v>5.4800000000000001E-2</v>
      </c>
      <c r="E42" s="10">
        <v>4.6399999999999997E-2</v>
      </c>
      <c r="F42" s="10">
        <v>0.1021</v>
      </c>
      <c r="G42" s="10">
        <f t="shared" si="3"/>
        <v>4.4155226443666824E-2</v>
      </c>
      <c r="H42" s="10"/>
    </row>
    <row r="43" spans="1:13" ht="15" thickBot="1" x14ac:dyDescent="0.35">
      <c r="A43" s="4">
        <v>2008</v>
      </c>
      <c r="B43" s="10">
        <v>-0.37335737073269881</v>
      </c>
      <c r="C43" s="10">
        <v>3.4493012191495691E-2</v>
      </c>
      <c r="D43" s="10">
        <v>-0.36549999999999999</v>
      </c>
      <c r="E43" s="10">
        <v>1.5900000000000001E-2</v>
      </c>
      <c r="F43" s="10">
        <v>0.20100000000000001</v>
      </c>
      <c r="G43" s="10">
        <f t="shared" si="3"/>
        <v>6.9089226371530088E-3</v>
      </c>
      <c r="H43" s="10"/>
    </row>
    <row r="44" spans="1:13" x14ac:dyDescent="0.3">
      <c r="A44" s="4">
        <v>2009</v>
      </c>
      <c r="B44" s="10">
        <v>0.27447385616306352</v>
      </c>
      <c r="C44" s="10">
        <v>0.27967806841046278</v>
      </c>
      <c r="D44" s="10">
        <v>0.25940000000000002</v>
      </c>
      <c r="E44" s="10">
        <v>1.4E-3</v>
      </c>
      <c r="F44" s="10">
        <v>-0.11119999999999999</v>
      </c>
      <c r="G44" s="10">
        <f t="shared" si="3"/>
        <v>6.6293793251701975E-3</v>
      </c>
      <c r="H44" s="14"/>
      <c r="I44" s="3" t="s">
        <v>0</v>
      </c>
      <c r="J44" s="3" t="s">
        <v>1</v>
      </c>
      <c r="K44" s="3" t="s">
        <v>2</v>
      </c>
      <c r="L44" s="3" t="s">
        <v>3</v>
      </c>
      <c r="M44" s="3" t="s">
        <v>4</v>
      </c>
    </row>
    <row r="45" spans="1:13" ht="15" thickBot="1" x14ac:dyDescent="0.35">
      <c r="A45" s="4">
        <v>2010</v>
      </c>
      <c r="B45" s="10">
        <v>0.27580178153182211</v>
      </c>
      <c r="C45" s="10">
        <v>0.26280323450134768</v>
      </c>
      <c r="D45" s="10">
        <v>0.1482</v>
      </c>
      <c r="E45" s="10">
        <v>1.2999999999999999E-3</v>
      </c>
      <c r="F45" s="10">
        <v>8.4599999999999995E-2</v>
      </c>
      <c r="G45" s="10">
        <f t="shared" si="3"/>
        <v>4.0826422404754453E-2</v>
      </c>
      <c r="H45" s="15" t="s">
        <v>0</v>
      </c>
      <c r="I45" s="1">
        <v>1</v>
      </c>
      <c r="J45" s="1">
        <v>-0.15824869299533434</v>
      </c>
      <c r="K45" s="1">
        <v>0.56406891992862163</v>
      </c>
      <c r="L45" s="1">
        <v>-5.3973769744053698E-2</v>
      </c>
      <c r="M45" s="2">
        <v>4.4138662171244923E-2</v>
      </c>
    </row>
    <row r="46" spans="1:13" ht="15" thickBot="1" x14ac:dyDescent="0.35">
      <c r="A46" s="4">
        <v>2011</v>
      </c>
      <c r="B46" s="10">
        <v>7.2774791913012615E-2</v>
      </c>
      <c r="C46" s="10">
        <v>0.13127001067235858</v>
      </c>
      <c r="D46" s="10">
        <v>2.1000000000000001E-2</v>
      </c>
      <c r="E46" s="10">
        <v>2.9999999999999997E-4</v>
      </c>
      <c r="F46" s="10">
        <v>0.16039999999999999</v>
      </c>
      <c r="G46" s="10">
        <f t="shared" si="3"/>
        <v>3.8477886897871058E-2</v>
      </c>
      <c r="H46" s="15" t="s">
        <v>1</v>
      </c>
      <c r="I46" s="1">
        <v>-0.15824869299533434</v>
      </c>
      <c r="J46" s="1">
        <v>1</v>
      </c>
      <c r="K46" s="1">
        <v>-0.23188509928676648</v>
      </c>
      <c r="L46" s="1">
        <v>4.7851450572212649E-2</v>
      </c>
      <c r="M46" s="2">
        <v>-0.14288941704837724</v>
      </c>
    </row>
    <row r="47" spans="1:13" ht="15" thickBot="1" x14ac:dyDescent="0.35">
      <c r="A47" s="4">
        <v>2012</v>
      </c>
      <c r="B47" s="10">
        <v>0.20144666240860665</v>
      </c>
      <c r="C47" s="10">
        <v>5.7547169811320756E-2</v>
      </c>
      <c r="D47" s="10">
        <v>0.15890000000000001</v>
      </c>
      <c r="E47" s="10">
        <v>5.0000000000000001E-4</v>
      </c>
      <c r="F47" s="10">
        <v>2.9700000000000001E-2</v>
      </c>
      <c r="G47" s="10">
        <f t="shared" si="3"/>
        <v>2.8341439604846818E-2</v>
      </c>
      <c r="H47" s="15" t="s">
        <v>2</v>
      </c>
      <c r="I47" s="1">
        <v>0.56406891992862163</v>
      </c>
      <c r="J47" s="1">
        <v>-0.23188509928676648</v>
      </c>
      <c r="K47" s="1">
        <v>1</v>
      </c>
      <c r="L47" s="1">
        <v>4.9066936039947807E-2</v>
      </c>
      <c r="M47" s="2">
        <v>-1.3878762107780888E-2</v>
      </c>
    </row>
    <row r="48" spans="1:13" ht="15" thickBot="1" x14ac:dyDescent="0.35">
      <c r="A48" s="4">
        <v>2013</v>
      </c>
      <c r="B48" s="10">
        <v>3.2086090486978636E-2</v>
      </c>
      <c r="C48" s="10">
        <v>-0.27460600654177819</v>
      </c>
      <c r="D48" s="10">
        <v>0.32150000000000001</v>
      </c>
      <c r="E48" s="10">
        <v>6.9999999999999999E-4</v>
      </c>
      <c r="F48" s="10">
        <v>-9.0999999999999998E-2</v>
      </c>
      <c r="G48" s="10">
        <f t="shared" si="3"/>
        <v>1.0969581382608097E-2</v>
      </c>
      <c r="H48" s="15" t="s">
        <v>3</v>
      </c>
      <c r="I48" s="1">
        <v>-5.3973769744053698E-2</v>
      </c>
      <c r="J48" s="1">
        <v>4.7851450572212649E-2</v>
      </c>
      <c r="K48" s="1">
        <v>4.9066936039947807E-2</v>
      </c>
      <c r="L48" s="1">
        <v>1</v>
      </c>
      <c r="M48" s="2">
        <v>0.18582099679198949</v>
      </c>
    </row>
    <row r="49" spans="1:13" ht="15" thickBot="1" x14ac:dyDescent="0.35">
      <c r="A49" s="4">
        <v>2014</v>
      </c>
      <c r="B49" s="10">
        <v>0.27147377247783866</v>
      </c>
      <c r="C49" s="10">
        <v>-2.9104324656691945E-2</v>
      </c>
      <c r="D49" s="10">
        <v>0.13519999999999999</v>
      </c>
      <c r="E49" s="10">
        <v>5.0000000000000001E-4</v>
      </c>
      <c r="F49" s="10">
        <v>0.1075</v>
      </c>
      <c r="G49" s="10">
        <f t="shared" si="3"/>
        <v>4.8143092801369095E-2</v>
      </c>
      <c r="H49" s="16" t="s">
        <v>4</v>
      </c>
      <c r="I49" s="2">
        <v>4.4138662171244923E-2</v>
      </c>
      <c r="J49" s="2">
        <v>-0.14288941704837724</v>
      </c>
      <c r="K49" s="2">
        <v>-1.3878762107780888E-2</v>
      </c>
      <c r="L49" s="2">
        <v>0.18582099679198949</v>
      </c>
      <c r="M49" s="2">
        <v>1</v>
      </c>
    </row>
    <row r="50" spans="1:13" x14ac:dyDescent="0.3">
      <c r="A50" s="4">
        <v>2015</v>
      </c>
      <c r="B50" s="10">
        <v>2.2896605314939755E-2</v>
      </c>
      <c r="C50" s="10">
        <v>-9.2662296468598027E-2</v>
      </c>
      <c r="D50" s="10">
        <v>1.38E-2</v>
      </c>
      <c r="E50" s="10">
        <v>5.0000000000000001E-4</v>
      </c>
      <c r="F50" s="10">
        <v>1.2800000000000001E-2</v>
      </c>
      <c r="G50" s="10">
        <f t="shared" si="3"/>
        <v>6.6291362637344604E-3</v>
      </c>
      <c r="H50" s="10"/>
    </row>
    <row r="51" spans="1:13" x14ac:dyDescent="0.3">
      <c r="A51" s="4">
        <v>2016</v>
      </c>
      <c r="B51" s="10">
        <v>9.2828001622769177E-2</v>
      </c>
      <c r="C51" s="10">
        <v>7.0802647524937035E-2</v>
      </c>
      <c r="D51" s="10">
        <v>0.1177</v>
      </c>
      <c r="E51" s="10">
        <v>3.2000000000000002E-3</v>
      </c>
      <c r="F51" s="10">
        <v>6.8999999999999999E-3</v>
      </c>
      <c r="G51" s="10">
        <f t="shared" si="3"/>
        <v>1.6384369323477029E-2</v>
      </c>
      <c r="H51" s="10"/>
    </row>
    <row r="52" spans="1:13" ht="15" thickBot="1" x14ac:dyDescent="0.35">
      <c r="A52" s="4">
        <v>2017</v>
      </c>
      <c r="B52" s="10">
        <v>9.2672861307701915E-2</v>
      </c>
      <c r="C52" s="10">
        <v>0.14290689069777551</v>
      </c>
      <c r="D52" s="10">
        <v>0.21609999999999999</v>
      </c>
      <c r="E52" s="10">
        <v>9.2999999999999992E-3</v>
      </c>
      <c r="F52" s="10">
        <v>2.8000000000000001E-2</v>
      </c>
      <c r="G52" s="10">
        <f t="shared" si="3"/>
        <v>3.1626268262196139E-2</v>
      </c>
      <c r="H52" s="10"/>
      <c r="I52" s="1">
        <v>1</v>
      </c>
      <c r="J52" s="1">
        <v>-0.15824869299533434</v>
      </c>
      <c r="K52" s="1">
        <v>0.56406891992862163</v>
      </c>
      <c r="L52" s="1">
        <v>-5.3973769744053698E-2</v>
      </c>
      <c r="M52" s="2">
        <v>4.4138662171244923E-2</v>
      </c>
    </row>
    <row r="53" spans="1:13" ht="15" thickBot="1" x14ac:dyDescent="0.35">
      <c r="A53" s="4">
        <v>2018</v>
      </c>
      <c r="B53" s="10">
        <v>-4.1005659999999999E-2</v>
      </c>
      <c r="C53" s="10">
        <v>-2.4070688604509338E-2</v>
      </c>
      <c r="D53" s="10">
        <v>-4.2299999999999997E-2</v>
      </c>
      <c r="E53" s="10">
        <v>1.9400000000000001E-2</v>
      </c>
      <c r="F53" s="10">
        <v>-2.0000000000000001E-4</v>
      </c>
      <c r="G53" s="10">
        <f t="shared" si="3"/>
        <v>7.9619020774854467E-3</v>
      </c>
      <c r="H53" s="10"/>
      <c r="I53" s="1"/>
      <c r="J53" s="1">
        <v>1</v>
      </c>
      <c r="K53" s="1">
        <v>-0.23188509928676648</v>
      </c>
      <c r="L53" s="1">
        <v>4.7851450572212649E-2</v>
      </c>
      <c r="M53" s="2">
        <v>-0.14288941704837724</v>
      </c>
    </row>
    <row r="54" spans="1:13" ht="15" thickBot="1" x14ac:dyDescent="0.35">
      <c r="A54" s="4">
        <v>2019</v>
      </c>
      <c r="B54" s="10">
        <v>0.28070000000000001</v>
      </c>
      <c r="C54" s="10">
        <v>0.18681704651888853</v>
      </c>
      <c r="D54" s="10">
        <v>0.31219999999999998</v>
      </c>
      <c r="E54" s="10">
        <v>1.55E-2</v>
      </c>
      <c r="F54" s="10">
        <v>9.64E-2</v>
      </c>
      <c r="G54" s="10">
        <f t="shared" si="3"/>
        <v>6.6864435172977604E-2</v>
      </c>
      <c r="H54" s="10"/>
      <c r="I54" s="1"/>
      <c r="J54" s="1"/>
      <c r="K54" s="1">
        <v>1</v>
      </c>
      <c r="L54" s="1">
        <v>4.9066936039947807E-2</v>
      </c>
      <c r="M54" s="2">
        <v>-1.3878762107780888E-2</v>
      </c>
    </row>
    <row r="55" spans="1:13" ht="15" thickBot="1" x14ac:dyDescent="0.35">
      <c r="I55" s="1"/>
      <c r="J55" s="1"/>
      <c r="K55" s="1"/>
      <c r="L55" s="1">
        <v>1</v>
      </c>
      <c r="M55" s="2">
        <v>0.18582099679198949</v>
      </c>
    </row>
    <row r="56" spans="1:13" ht="15" thickBot="1" x14ac:dyDescent="0.35">
      <c r="I56" s="1"/>
      <c r="J56" s="1"/>
      <c r="K56" s="1"/>
      <c r="L56" s="1"/>
      <c r="M56" s="2">
        <v>1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CF2EA-0263-4CD0-88A1-02BAE4182BBF}">
  <dimension ref="A2:P56"/>
  <sheetViews>
    <sheetView workbookViewId="0">
      <selection sqref="A1:XFD1048576"/>
    </sheetView>
  </sheetViews>
  <sheetFormatPr defaultColWidth="9.19921875" defaultRowHeight="14.4" x14ac:dyDescent="0.3"/>
  <cols>
    <col min="1" max="9" width="9.19921875" style="4"/>
    <col min="10" max="10" width="12" style="4" customWidth="1"/>
    <col min="11" max="11" width="56.69921875" style="4" customWidth="1"/>
    <col min="12" max="16384" width="9.19921875" style="4"/>
  </cols>
  <sheetData>
    <row r="2" spans="1:16" x14ac:dyDescent="0.3">
      <c r="A2" s="4" t="s">
        <v>8</v>
      </c>
      <c r="B2" s="4">
        <f>B3*B5</f>
        <v>-1.2791533193896983E-2</v>
      </c>
      <c r="C2" s="4">
        <f t="shared" ref="C2:F2" si="0">C3*C5</f>
        <v>5.748195437355786E-2</v>
      </c>
      <c r="D2" s="4">
        <f t="shared" si="0"/>
        <v>4.7935902914173302E-2</v>
      </c>
      <c r="E2" s="4">
        <f t="shared" si="0"/>
        <v>1.1256861868514576E-2</v>
      </c>
      <c r="F2" s="4">
        <f t="shared" si="0"/>
        <v>2.6317689215220492E-2</v>
      </c>
    </row>
    <row r="3" spans="1:16" x14ac:dyDescent="0.3">
      <c r="A3" s="4" t="s">
        <v>7</v>
      </c>
      <c r="B3" s="5">
        <v>-6.1461825225971128E-2</v>
      </c>
      <c r="C3" s="5">
        <v>0.18701620678296565</v>
      </c>
      <c r="D3" s="5">
        <v>0.27285231686605449</v>
      </c>
      <c r="E3" s="5">
        <v>0.3348394201445492</v>
      </c>
      <c r="F3" s="5">
        <v>0.26675488143089932</v>
      </c>
      <c r="G3" s="17">
        <f>SUM(wts)</f>
        <v>1.0000009999984976</v>
      </c>
      <c r="J3" s="4" t="s">
        <v>14</v>
      </c>
    </row>
    <row r="4" spans="1:16" x14ac:dyDescent="0.3">
      <c r="A4" s="4" t="s">
        <v>5</v>
      </c>
      <c r="B4" s="4">
        <f>AVERAGE(B7:B54)</f>
        <v>0.11782641822901063</v>
      </c>
      <c r="C4" s="4">
        <f t="shared" ref="C4:F4" si="1">AVERAGE(C7:C54)</f>
        <v>0.10683591354634007</v>
      </c>
      <c r="D4" s="4">
        <f t="shared" si="1"/>
        <v>0.12018750000000002</v>
      </c>
      <c r="E4" s="4">
        <f t="shared" si="1"/>
        <v>4.5983333333333348E-2</v>
      </c>
      <c r="F4" s="4">
        <f t="shared" si="1"/>
        <v>7.1493750000000009E-2</v>
      </c>
      <c r="J4" s="4">
        <f>MIN(G7:G54)</f>
        <v>-1.1392177809503683E-2</v>
      </c>
    </row>
    <row r="5" spans="1:16" x14ac:dyDescent="0.3">
      <c r="A5" s="4" t="s">
        <v>6</v>
      </c>
      <c r="B5" s="4">
        <f>STDEV(B6:B49)</f>
        <v>0.2081215965661207</v>
      </c>
      <c r="C5" s="4">
        <f t="shared" ref="C5:F5" si="2">STDEV(C6:C49)</f>
        <v>0.30736349197942131</v>
      </c>
      <c r="D5" s="4">
        <f t="shared" si="2"/>
        <v>0.1756844268898235</v>
      </c>
      <c r="E5" s="4">
        <f t="shared" si="2"/>
        <v>3.3618687619441645E-2</v>
      </c>
      <c r="F5" s="4">
        <f t="shared" si="2"/>
        <v>9.8658697730477612E-2</v>
      </c>
    </row>
    <row r="6" spans="1:16" x14ac:dyDescent="0.3">
      <c r="A6" s="4">
        <v>1971</v>
      </c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12</v>
      </c>
    </row>
    <row r="7" spans="1:16" x14ac:dyDescent="0.3">
      <c r="A7" s="4">
        <v>1972</v>
      </c>
      <c r="B7" s="4">
        <v>0.11192500000000001</v>
      </c>
      <c r="C7" s="4">
        <v>0.46538895152198406</v>
      </c>
      <c r="D7" s="4">
        <v>0.18759999999999999</v>
      </c>
      <c r="E7" s="4">
        <v>3.95E-2</v>
      </c>
      <c r="F7" s="4">
        <v>2.8199999999999999E-2</v>
      </c>
      <c r="G7" s="4">
        <f t="shared" ref="G7:G54" si="3">SUMPRODUCT(wts,B7:F7)</f>
        <v>0.15209190100005901</v>
      </c>
      <c r="J7" s="4" t="s">
        <v>13</v>
      </c>
    </row>
    <row r="8" spans="1:16" x14ac:dyDescent="0.3">
      <c r="A8" s="4">
        <v>1973</v>
      </c>
      <c r="B8" s="4">
        <v>-0.27216699999999999</v>
      </c>
      <c r="C8" s="4">
        <v>0.76565625480843225</v>
      </c>
      <c r="D8" s="4">
        <v>-0.1431</v>
      </c>
      <c r="E8" s="4">
        <v>6.7299999999999999E-2</v>
      </c>
      <c r="F8" s="4">
        <v>3.6600000000000001E-2</v>
      </c>
      <c r="G8" s="4">
        <f t="shared" si="3"/>
        <v>0.15317076415276837</v>
      </c>
      <c r="J8" s="4">
        <f>SUMPRODUCT(wts,means)</f>
        <v>7.9999997882721885E-2</v>
      </c>
    </row>
    <row r="9" spans="1:16" x14ac:dyDescent="0.3">
      <c r="A9" s="4">
        <v>1974</v>
      </c>
      <c r="B9" s="4">
        <v>-0.42231600000000002</v>
      </c>
      <c r="C9" s="4">
        <v>0.6122004357298475</v>
      </c>
      <c r="D9" s="4">
        <v>-0.25900000000000001</v>
      </c>
      <c r="E9" s="4">
        <v>7.7799999999999994E-2</v>
      </c>
      <c r="F9" s="4">
        <v>1.9900000000000001E-2</v>
      </c>
      <c r="G9" s="4">
        <f t="shared" si="3"/>
        <v>0.10113789442261878</v>
      </c>
    </row>
    <row r="10" spans="1:16" x14ac:dyDescent="0.3">
      <c r="A10" s="4">
        <v>1975</v>
      </c>
      <c r="B10" s="4">
        <v>0.363367</v>
      </c>
      <c r="C10" s="4">
        <v>-0.24135135135135138</v>
      </c>
      <c r="D10" s="4">
        <v>0.37</v>
      </c>
      <c r="E10" s="4">
        <v>5.9900000000000002E-2</v>
      </c>
      <c r="F10" s="4">
        <v>3.61E-2</v>
      </c>
      <c r="G10" s="4">
        <f t="shared" si="3"/>
        <v>6.317227644819616E-2</v>
      </c>
    </row>
    <row r="11" spans="1:16" x14ac:dyDescent="0.3">
      <c r="A11" s="4">
        <v>1976</v>
      </c>
      <c r="B11" s="4">
        <v>0.48973700000000003</v>
      </c>
      <c r="C11" s="4">
        <v>-3.0281439258995371E-2</v>
      </c>
      <c r="D11" s="4">
        <v>0.23830000000000001</v>
      </c>
      <c r="E11" s="4">
        <v>4.9700000000000001E-2</v>
      </c>
      <c r="F11" s="4">
        <v>0.1598</v>
      </c>
      <c r="G11" s="4">
        <f t="shared" si="3"/>
        <v>8.852640653618507E-2</v>
      </c>
      <c r="J11" s="4" t="s">
        <v>16</v>
      </c>
      <c r="P11" s="5"/>
    </row>
    <row r="12" spans="1:16" x14ac:dyDescent="0.3">
      <c r="A12" s="4">
        <v>1977</v>
      </c>
      <c r="B12" s="4">
        <v>0.19076499999999999</v>
      </c>
      <c r="C12" s="4">
        <v>0.2387950036737693</v>
      </c>
      <c r="D12" s="4">
        <v>-6.9800000000000001E-2</v>
      </c>
      <c r="E12" s="4">
        <v>5.1299999999999998E-2</v>
      </c>
      <c r="F12" s="4">
        <v>1.29E-2</v>
      </c>
      <c r="G12" s="4">
        <f t="shared" si="3"/>
        <v>3.4507079203183667E-2</v>
      </c>
      <c r="J12" s="4">
        <f>CORREL(G7:G49,D7:D49)</f>
        <v>0.40699739859760048</v>
      </c>
      <c r="P12" s="5"/>
    </row>
    <row r="13" spans="1:16" x14ac:dyDescent="0.3">
      <c r="A13" s="4">
        <v>1978</v>
      </c>
      <c r="B13" s="4">
        <v>-1.6404999999999999E-2</v>
      </c>
      <c r="C13" s="4">
        <v>0.34727164887307244</v>
      </c>
      <c r="D13" s="4">
        <v>6.5100000000000005E-2</v>
      </c>
      <c r="E13" s="4">
        <v>6.93E-2</v>
      </c>
      <c r="F13" s="4">
        <v>-7.7999999999999996E-3</v>
      </c>
      <c r="G13" s="4">
        <f t="shared" si="3"/>
        <v>0.1048400773071764</v>
      </c>
      <c r="P13" s="5"/>
    </row>
    <row r="14" spans="1:16" x14ac:dyDescent="0.3">
      <c r="A14" s="4">
        <v>1979</v>
      </c>
      <c r="B14" s="4">
        <v>0.30525999999999998</v>
      </c>
      <c r="C14" s="4">
        <v>1.4609289016068678</v>
      </c>
      <c r="D14" s="4">
        <v>0.1852</v>
      </c>
      <c r="E14" s="4">
        <v>9.9400000000000002E-2</v>
      </c>
      <c r="F14" s="4">
        <v>6.7000000000000002E-3</v>
      </c>
      <c r="G14" s="4">
        <f t="shared" si="3"/>
        <v>0.34005808994118941</v>
      </c>
      <c r="P14" s="5"/>
    </row>
    <row r="15" spans="1:16" x14ac:dyDescent="0.3">
      <c r="A15" s="4">
        <v>1980</v>
      </c>
      <c r="B15" s="4">
        <v>0.28019500000000003</v>
      </c>
      <c r="C15" s="4">
        <v>5.9033989266547404E-2</v>
      </c>
      <c r="D15" s="4">
        <v>0.31740000000000002</v>
      </c>
      <c r="E15" s="4">
        <v>0.11219999999999999</v>
      </c>
      <c r="F15" s="4">
        <v>-2.9899999999999999E-2</v>
      </c>
      <c r="G15" s="4">
        <f t="shared" si="3"/>
        <v>0.11001535398342525</v>
      </c>
    </row>
    <row r="16" spans="1:16" x14ac:dyDescent="0.3">
      <c r="A16" s="4">
        <v>1981</v>
      </c>
      <c r="B16" s="4">
        <v>8.5755999999999999E-2</v>
      </c>
      <c r="C16" s="4">
        <v>-0.32601351351351349</v>
      </c>
      <c r="D16" s="4">
        <v>-4.7E-2</v>
      </c>
      <c r="E16" s="4">
        <v>0.14299999999999999</v>
      </c>
      <c r="F16" s="4">
        <v>8.2000000000000003E-2</v>
      </c>
      <c r="G16" s="4">
        <f t="shared" si="3"/>
        <v>-9.308652476063068E-3</v>
      </c>
      <c r="I16" s="6"/>
      <c r="J16" s="6"/>
      <c r="K16" s="6"/>
      <c r="L16" s="6"/>
      <c r="M16" s="6"/>
      <c r="N16" s="6"/>
      <c r="O16" s="6"/>
    </row>
    <row r="17" spans="1:15" x14ac:dyDescent="0.3">
      <c r="A17" s="4">
        <v>1982</v>
      </c>
      <c r="B17" s="4">
        <v>0.31644</v>
      </c>
      <c r="C17" s="4">
        <v>0.13471177944862156</v>
      </c>
      <c r="D17" s="4">
        <v>0.20419999999999999</v>
      </c>
      <c r="E17" s="4">
        <v>0.1101</v>
      </c>
      <c r="F17" s="4">
        <v>0.3281</v>
      </c>
      <c r="G17" s="4">
        <f t="shared" si="3"/>
        <v>0.18584884588639961</v>
      </c>
      <c r="I17" s="6"/>
      <c r="J17" s="6"/>
      <c r="K17" s="6"/>
      <c r="L17" s="6"/>
      <c r="M17" s="6"/>
      <c r="N17" s="6"/>
      <c r="O17" s="6"/>
    </row>
    <row r="18" spans="1:15" x14ac:dyDescent="0.3">
      <c r="A18" s="4">
        <v>1983</v>
      </c>
      <c r="B18" s="4">
        <v>0.254689</v>
      </c>
      <c r="C18" s="4">
        <v>-0.15184980673660961</v>
      </c>
      <c r="D18" s="4">
        <v>0.22339999999999999</v>
      </c>
      <c r="E18" s="4">
        <v>8.4500000000000006E-2</v>
      </c>
      <c r="F18" s="4">
        <v>3.2000000000000001E-2</v>
      </c>
      <c r="G18" s="4">
        <f t="shared" si="3"/>
        <v>5.3733269134295242E-2</v>
      </c>
      <c r="I18" s="6"/>
      <c r="J18" s="6"/>
      <c r="K18" s="6"/>
      <c r="L18" s="6"/>
      <c r="M18" s="6"/>
      <c r="N18" s="6"/>
      <c r="O18" s="6"/>
    </row>
    <row r="19" spans="1:15" x14ac:dyDescent="0.3">
      <c r="A19" s="4">
        <v>1984</v>
      </c>
      <c r="B19" s="4">
        <v>0.14815300000000001</v>
      </c>
      <c r="C19" s="4">
        <v>-0.20247395833333334</v>
      </c>
      <c r="D19" s="4">
        <v>6.1499999999999999E-2</v>
      </c>
      <c r="E19" s="4">
        <v>9.6100000000000005E-2</v>
      </c>
      <c r="F19" s="4">
        <v>0.13730000000000001</v>
      </c>
      <c r="G19" s="4">
        <f t="shared" si="3"/>
        <v>3.8612265531080464E-2</v>
      </c>
      <c r="I19" s="6"/>
      <c r="J19" s="6"/>
      <c r="K19" s="6"/>
      <c r="L19" s="6"/>
      <c r="M19" s="6"/>
      <c r="N19" s="6"/>
      <c r="O19" s="6"/>
    </row>
    <row r="20" spans="1:15" x14ac:dyDescent="0.3">
      <c r="A20" s="4">
        <v>1985</v>
      </c>
      <c r="B20" s="4">
        <v>5.9199000000000002E-2</v>
      </c>
      <c r="C20" s="4">
        <v>6.8081632653061303E-2</v>
      </c>
      <c r="D20" s="4">
        <v>0.31240000000000001</v>
      </c>
      <c r="E20" s="4">
        <v>7.4899999999999994E-2</v>
      </c>
      <c r="F20" s="4">
        <v>0.2571</v>
      </c>
      <c r="G20" s="4">
        <f t="shared" si="3"/>
        <v>0.18799510647248091</v>
      </c>
      <c r="I20" s="6"/>
      <c r="J20" s="6"/>
      <c r="K20" s="6"/>
      <c r="L20" s="6"/>
      <c r="M20" s="6"/>
      <c r="N20" s="6"/>
      <c r="O20" s="6"/>
    </row>
    <row r="21" spans="1:15" x14ac:dyDescent="0.3">
      <c r="A21" s="4">
        <v>1986</v>
      </c>
      <c r="B21" s="4">
        <v>0.19175799999999998</v>
      </c>
      <c r="C21" s="4">
        <v>0.23020483032711694</v>
      </c>
      <c r="D21" s="4">
        <v>0.18490000000000001</v>
      </c>
      <c r="E21" s="4">
        <v>6.0400000000000002E-2</v>
      </c>
      <c r="F21" s="4">
        <v>0.24279999999999999</v>
      </c>
      <c r="G21" s="4">
        <f t="shared" si="3"/>
        <v>0.16670901704589847</v>
      </c>
      <c r="I21" s="6"/>
      <c r="J21" s="6"/>
      <c r="K21" s="6"/>
      <c r="L21" s="6"/>
      <c r="M21" s="6"/>
      <c r="N21" s="6"/>
      <c r="O21" s="6"/>
    </row>
    <row r="22" spans="1:15" x14ac:dyDescent="0.3">
      <c r="A22" s="4">
        <v>1987</v>
      </c>
      <c r="B22" s="4">
        <v>-0.106686</v>
      </c>
      <c r="C22" s="4">
        <v>0.20303180914512936</v>
      </c>
      <c r="D22" s="4">
        <v>5.8099999999999999E-2</v>
      </c>
      <c r="E22" s="4">
        <v>5.7200000000000001E-2</v>
      </c>
      <c r="F22" s="4">
        <v>-4.9599999999999998E-2</v>
      </c>
      <c r="G22" s="4">
        <f t="shared" si="3"/>
        <v>6.6301847411876461E-2</v>
      </c>
      <c r="I22" s="6"/>
      <c r="J22" s="6"/>
      <c r="K22" s="6"/>
      <c r="L22" s="6"/>
      <c r="M22" s="6"/>
      <c r="N22" s="6"/>
      <c r="O22" s="6"/>
    </row>
    <row r="23" spans="1:15" x14ac:dyDescent="0.3">
      <c r="A23" s="4">
        <v>1988</v>
      </c>
      <c r="B23" s="4">
        <v>0.11355399999999999</v>
      </c>
      <c r="C23" s="4">
        <v>-0.14563106796116504</v>
      </c>
      <c r="D23" s="4">
        <v>0.16539999999999999</v>
      </c>
      <c r="E23" s="4">
        <v>6.4500000000000002E-2</v>
      </c>
      <c r="F23" s="4">
        <v>8.2199999999999995E-2</v>
      </c>
      <c r="G23" s="4">
        <f t="shared" si="3"/>
        <v>5.4439561041029469E-2</v>
      </c>
      <c r="I23" s="6"/>
      <c r="J23" s="6"/>
      <c r="K23" s="6"/>
      <c r="L23" s="6"/>
      <c r="M23" s="6"/>
      <c r="N23" s="6"/>
      <c r="O23" s="6"/>
    </row>
    <row r="24" spans="1:15" x14ac:dyDescent="0.3">
      <c r="A24" s="4">
        <v>1989</v>
      </c>
      <c r="B24" s="4">
        <v>-1.8135999999999999E-2</v>
      </c>
      <c r="C24" s="4">
        <v>-2.8892649903288308E-2</v>
      </c>
      <c r="D24" s="4">
        <v>0.31480000000000002</v>
      </c>
      <c r="E24" s="4">
        <v>8.1100000000000005E-2</v>
      </c>
      <c r="F24" s="4">
        <v>0.1769</v>
      </c>
      <c r="G24" s="4">
        <f t="shared" si="3"/>
        <v>0.15594960272176001</v>
      </c>
      <c r="I24" s="6"/>
      <c r="J24" s="6"/>
      <c r="K24" s="7"/>
      <c r="L24" s="6"/>
      <c r="M24" s="6"/>
      <c r="N24" s="6"/>
      <c r="O24" s="6"/>
    </row>
    <row r="25" spans="1:15" x14ac:dyDescent="0.3">
      <c r="A25" s="4">
        <v>1990</v>
      </c>
      <c r="B25" s="4">
        <v>-0.17345099999999999</v>
      </c>
      <c r="C25" s="4">
        <v>-2.2781028258433905E-2</v>
      </c>
      <c r="D25" s="4">
        <v>-3.0599999999999999E-2</v>
      </c>
      <c r="E25" s="4">
        <v>7.5499999999999998E-2</v>
      </c>
      <c r="F25" s="4">
        <v>6.2399999999999997E-2</v>
      </c>
      <c r="G25" s="4">
        <f t="shared" si="3"/>
        <v>3.9976793481862373E-2</v>
      </c>
      <c r="I25" s="6"/>
      <c r="J25" s="6"/>
      <c r="K25" s="6"/>
      <c r="L25" s="6"/>
      <c r="M25" s="6"/>
      <c r="N25" s="6"/>
      <c r="O25" s="6"/>
    </row>
    <row r="26" spans="1:15" x14ac:dyDescent="0.3">
      <c r="A26" s="4">
        <v>1991</v>
      </c>
      <c r="B26" s="4">
        <v>0.35679099999999997</v>
      </c>
      <c r="C26" s="4">
        <v>-0.10522292993630576</v>
      </c>
      <c r="D26" s="4">
        <v>0.30230000000000001</v>
      </c>
      <c r="E26" s="4">
        <v>5.6099999999999997E-2</v>
      </c>
      <c r="F26" s="4">
        <v>0.15</v>
      </c>
      <c r="G26" s="4">
        <f t="shared" si="3"/>
        <v>9.9673559765875247E-2</v>
      </c>
      <c r="I26" s="6"/>
      <c r="J26" s="6"/>
      <c r="K26" s="6"/>
      <c r="L26" s="6"/>
      <c r="M26" s="6"/>
      <c r="N26" s="6"/>
      <c r="O26" s="6"/>
    </row>
    <row r="27" spans="1:15" x14ac:dyDescent="0.3">
      <c r="A27" s="4">
        <v>1992</v>
      </c>
      <c r="B27" s="4">
        <v>0.121754</v>
      </c>
      <c r="C27" s="4">
        <v>-6.2072892938496618E-2</v>
      </c>
      <c r="D27" s="4">
        <v>7.4899999999999994E-2</v>
      </c>
      <c r="E27" s="4">
        <v>3.4099999999999998E-2</v>
      </c>
      <c r="F27" s="4">
        <v>9.3600000000000003E-2</v>
      </c>
      <c r="G27" s="4">
        <f t="shared" si="3"/>
        <v>3.7731059612163123E-2</v>
      </c>
      <c r="I27" s="6"/>
      <c r="J27" s="6"/>
      <c r="K27" s="6"/>
      <c r="L27" s="6"/>
      <c r="M27" s="6"/>
      <c r="N27" s="6"/>
      <c r="O27" s="6"/>
    </row>
    <row r="28" spans="1:15" x14ac:dyDescent="0.3">
      <c r="A28" s="4">
        <v>1993</v>
      </c>
      <c r="B28" s="4">
        <v>0.185472</v>
      </c>
      <c r="C28" s="4">
        <v>0.19914996964177301</v>
      </c>
      <c r="D28" s="4">
        <v>9.9699999999999997E-2</v>
      </c>
      <c r="E28" s="4">
        <v>2.98E-2</v>
      </c>
      <c r="F28" s="4">
        <v>0.1421</v>
      </c>
      <c r="G28" s="4">
        <f t="shared" si="3"/>
        <v>0.10093228361821985</v>
      </c>
    </row>
    <row r="29" spans="1:15" x14ac:dyDescent="0.3">
      <c r="A29" s="4">
        <v>1994</v>
      </c>
      <c r="B29" s="4">
        <v>8.0549999999999997E-3</v>
      </c>
      <c r="C29" s="4">
        <v>-3.44303797468355E-2</v>
      </c>
      <c r="D29" s="4">
        <v>1.3299999999999999E-2</v>
      </c>
      <c r="E29" s="4">
        <v>3.9899999999999998E-2</v>
      </c>
      <c r="F29" s="4">
        <v>-8.0399999999999999E-2</v>
      </c>
      <c r="G29" s="4">
        <f t="shared" si="3"/>
        <v>-1.1392177809503683E-2</v>
      </c>
    </row>
    <row r="30" spans="1:15" x14ac:dyDescent="0.3">
      <c r="A30" s="4">
        <v>1995</v>
      </c>
      <c r="B30" s="4">
        <v>0.18309</v>
      </c>
      <c r="C30" s="4">
        <v>1.4944939695857487E-2</v>
      </c>
      <c r="D30" s="4">
        <v>0.372</v>
      </c>
      <c r="E30" s="4">
        <v>5.5199999999999999E-2</v>
      </c>
      <c r="F30" s="4">
        <v>0.23480000000000001</v>
      </c>
      <c r="G30" s="4">
        <f t="shared" si="3"/>
        <v>0.17416014437802291</v>
      </c>
    </row>
    <row r="31" spans="1:15" x14ac:dyDescent="0.3">
      <c r="A31" s="4">
        <v>1996</v>
      </c>
      <c r="B31" s="4">
        <v>0.35753599999999996</v>
      </c>
      <c r="C31" s="4">
        <v>-4.9857917850684601E-2</v>
      </c>
      <c r="D31" s="4">
        <v>0.2268</v>
      </c>
      <c r="E31" s="4">
        <v>5.0200000000000002E-2</v>
      </c>
      <c r="F31" s="4">
        <v>1.43E-2</v>
      </c>
      <c r="G31" s="4">
        <f t="shared" si="3"/>
        <v>5.1207385342414827E-2</v>
      </c>
    </row>
    <row r="32" spans="1:15" x14ac:dyDescent="0.3">
      <c r="A32" s="4">
        <v>1997</v>
      </c>
      <c r="B32" s="4">
        <v>0.188609</v>
      </c>
      <c r="C32" s="4">
        <v>-0.21778140293637852</v>
      </c>
      <c r="D32" s="4">
        <v>0.33100000000000002</v>
      </c>
      <c r="E32" s="4">
        <v>5.0500000000000003E-2</v>
      </c>
      <c r="F32" s="4">
        <v>9.9400000000000002E-2</v>
      </c>
      <c r="G32" s="4">
        <f t="shared" si="3"/>
        <v>8.1418037535115853E-2</v>
      </c>
    </row>
    <row r="33" spans="1:15" x14ac:dyDescent="0.3">
      <c r="A33" s="4">
        <v>1998</v>
      </c>
      <c r="B33" s="4">
        <v>-0.18822700000000001</v>
      </c>
      <c r="C33" s="4">
        <v>1.9117135905457468E-3</v>
      </c>
      <c r="D33" s="4">
        <v>0.28339999999999999</v>
      </c>
      <c r="E33" s="4">
        <v>4.7300000000000002E-2</v>
      </c>
      <c r="F33" s="4">
        <v>0.1492</v>
      </c>
      <c r="G33" s="4">
        <f t="shared" si="3"/>
        <v>0.14489037588313536</v>
      </c>
    </row>
    <row r="34" spans="1:15" x14ac:dyDescent="0.3">
      <c r="A34" s="4">
        <v>1999</v>
      </c>
      <c r="B34" s="4">
        <v>-6.4758999999999997E-2</v>
      </c>
      <c r="C34" s="4">
        <v>-2.1509106678230663E-2</v>
      </c>
      <c r="D34" s="4">
        <v>0.2089</v>
      </c>
      <c r="E34" s="4">
        <v>4.5100000000000001E-2</v>
      </c>
      <c r="F34" s="4">
        <v>-8.2500000000000004E-2</v>
      </c>
      <c r="G34" s="4">
        <f t="shared" si="3"/>
        <v>5.0050483921344563E-2</v>
      </c>
    </row>
    <row r="35" spans="1:15" x14ac:dyDescent="0.3">
      <c r="A35" s="4">
        <v>2000</v>
      </c>
      <c r="B35" s="4">
        <v>0.25890200000000002</v>
      </c>
      <c r="C35" s="4">
        <v>-3.2795603616380072E-2</v>
      </c>
      <c r="D35" s="4">
        <v>-9.0300000000000005E-2</v>
      </c>
      <c r="E35" s="4">
        <v>5.7599999999999998E-2</v>
      </c>
      <c r="F35" s="4">
        <v>0.1666</v>
      </c>
      <c r="G35" s="4">
        <f t="shared" si="3"/>
        <v>1.7043650771561645E-2</v>
      </c>
    </row>
    <row r="36" spans="1:15" x14ac:dyDescent="0.3">
      <c r="A36" s="4">
        <v>2001</v>
      </c>
      <c r="B36" s="4">
        <v>0.15502021837079205</v>
      </c>
      <c r="C36" s="4">
        <v>1.9428152492668663E-2</v>
      </c>
      <c r="D36" s="4">
        <v>-0.11849999999999999</v>
      </c>
      <c r="E36" s="4">
        <v>3.6700000000000003E-2</v>
      </c>
      <c r="F36" s="4">
        <v>5.57E-2</v>
      </c>
      <c r="G36" s="4">
        <f t="shared" si="3"/>
        <v>-1.1080592117638993E-2</v>
      </c>
    </row>
    <row r="37" spans="1:15" x14ac:dyDescent="0.3">
      <c r="A37" s="4">
        <v>2002</v>
      </c>
      <c r="B37" s="4">
        <v>5.2155705932549701E-2</v>
      </c>
      <c r="C37" s="4">
        <v>0.23049262855088085</v>
      </c>
      <c r="D37" s="4">
        <v>-0.21970000000000001</v>
      </c>
      <c r="E37" s="4">
        <v>1.66E-2</v>
      </c>
      <c r="F37" s="4">
        <v>0.1512</v>
      </c>
      <c r="G37" s="4">
        <f t="shared" si="3"/>
        <v>2.5846290631736629E-2</v>
      </c>
    </row>
    <row r="38" spans="1:15" x14ac:dyDescent="0.3">
      <c r="A38" s="4">
        <v>2003</v>
      </c>
      <c r="B38" s="4">
        <v>0.38466344636355609</v>
      </c>
      <c r="C38" s="4">
        <v>0.21332554061952075</v>
      </c>
      <c r="D38" s="4">
        <v>0.28360000000000002</v>
      </c>
      <c r="E38" s="4">
        <v>1.03E-2</v>
      </c>
      <c r="F38" s="4">
        <v>3.8E-3</v>
      </c>
      <c r="G38" s="4">
        <f t="shared" si="3"/>
        <v>9.8096647545510965E-2</v>
      </c>
    </row>
    <row r="39" spans="1:15" x14ac:dyDescent="0.3">
      <c r="A39" s="4">
        <v>2004</v>
      </c>
      <c r="B39" s="4">
        <v>0.3040950579347077</v>
      </c>
      <c r="C39" s="4">
        <v>2.7938342967244758E-2</v>
      </c>
      <c r="D39" s="4">
        <v>0.1074</v>
      </c>
      <c r="E39" s="4">
        <v>1.23E-2</v>
      </c>
      <c r="F39" s="4">
        <v>4.4900000000000002E-2</v>
      </c>
      <c r="G39" s="4">
        <f t="shared" si="3"/>
        <v>3.1934843498110682E-2</v>
      </c>
    </row>
    <row r="40" spans="1:15" x14ac:dyDescent="0.3">
      <c r="A40" s="4">
        <v>2005</v>
      </c>
      <c r="B40" s="4">
        <v>8.2881613678449373E-2</v>
      </c>
      <c r="C40" s="4">
        <v>0.22012652296157448</v>
      </c>
      <c r="D40" s="4">
        <v>4.8300000000000003E-2</v>
      </c>
      <c r="E40" s="4">
        <v>3.0099999999999998E-2</v>
      </c>
      <c r="F40" s="4">
        <v>2.87E-2</v>
      </c>
      <c r="G40" s="4">
        <f t="shared" si="3"/>
        <v>6.6986470630293921E-2</v>
      </c>
    </row>
    <row r="41" spans="1:15" x14ac:dyDescent="0.3">
      <c r="A41" s="4">
        <v>2006</v>
      </c>
      <c r="B41" s="4">
        <v>0.34351350828461791</v>
      </c>
      <c r="C41" s="4">
        <v>0.23043686989918388</v>
      </c>
      <c r="D41" s="4">
        <v>0.15609999999999999</v>
      </c>
      <c r="E41" s="4">
        <v>4.6800000000000001E-2</v>
      </c>
      <c r="F41" s="4">
        <v>1.9599999999999999E-2</v>
      </c>
      <c r="G41" s="4">
        <f t="shared" si="3"/>
        <v>8.5473589304137371E-2</v>
      </c>
    </row>
    <row r="42" spans="1:15" x14ac:dyDescent="0.3">
      <c r="A42" s="4">
        <v>2007</v>
      </c>
      <c r="B42" s="4">
        <v>-0.17831286806619573</v>
      </c>
      <c r="C42" s="4">
        <v>0.31213421771361688</v>
      </c>
      <c r="D42" s="4">
        <v>5.4800000000000001E-2</v>
      </c>
      <c r="E42" s="4">
        <v>4.6399999999999997E-2</v>
      </c>
      <c r="F42" s="4">
        <v>0.1021</v>
      </c>
      <c r="G42" s="4">
        <f t="shared" si="3"/>
        <v>0.12705812118965684</v>
      </c>
    </row>
    <row r="43" spans="1:15" ht="15" thickBot="1" x14ac:dyDescent="0.35">
      <c r="A43" s="4">
        <v>2008</v>
      </c>
      <c r="B43" s="4">
        <v>-0.37335737073269881</v>
      </c>
      <c r="C43" s="4">
        <v>3.4493012191495691E-2</v>
      </c>
      <c r="D43" s="4">
        <v>-0.36549999999999999</v>
      </c>
      <c r="E43" s="4">
        <v>1.5900000000000001E-2</v>
      </c>
      <c r="F43" s="4">
        <v>0.20100000000000001</v>
      </c>
      <c r="G43" s="4">
        <f t="shared" si="3"/>
        <v>-1.1387866099260464E-2</v>
      </c>
    </row>
    <row r="44" spans="1:15" x14ac:dyDescent="0.3">
      <c r="A44" s="4">
        <v>2009</v>
      </c>
      <c r="B44" s="4">
        <v>0.27447385616306352</v>
      </c>
      <c r="C44" s="4">
        <v>0.27967806841046278</v>
      </c>
      <c r="D44" s="4">
        <v>0.25940000000000002</v>
      </c>
      <c r="E44" s="4">
        <v>1.4E-3</v>
      </c>
      <c r="F44" s="4">
        <v>-0.11119999999999999</v>
      </c>
      <c r="G44" s="4">
        <f t="shared" si="3"/>
        <v>7.7018190666059874E-2</v>
      </c>
      <c r="J44" s="19"/>
      <c r="K44" s="19" t="s">
        <v>0</v>
      </c>
      <c r="L44" s="19" t="s">
        <v>1</v>
      </c>
      <c r="M44" s="19" t="s">
        <v>2</v>
      </c>
      <c r="N44" s="19" t="s">
        <v>3</v>
      </c>
      <c r="O44" s="19" t="s">
        <v>4</v>
      </c>
    </row>
    <row r="45" spans="1:15" ht="15" thickBot="1" x14ac:dyDescent="0.35">
      <c r="A45" s="4">
        <v>2010</v>
      </c>
      <c r="B45" s="4">
        <v>0.27580178153182211</v>
      </c>
      <c r="C45" s="4">
        <v>0.26280323450134768</v>
      </c>
      <c r="D45" s="4">
        <v>0.1482</v>
      </c>
      <c r="E45" s="4">
        <v>1.2999999999999999E-3</v>
      </c>
      <c r="F45" s="4">
        <v>8.4599999999999995E-2</v>
      </c>
      <c r="G45" s="4">
        <f t="shared" si="3"/>
        <v>9.56366507280072E-2</v>
      </c>
      <c r="J45" s="20" t="s">
        <v>0</v>
      </c>
      <c r="K45" s="20">
        <v>1</v>
      </c>
      <c r="L45" s="20">
        <v>-0.15824869299533434</v>
      </c>
      <c r="M45" s="20">
        <v>0.56406891992862163</v>
      </c>
      <c r="N45" s="20">
        <v>-5.3973769744053698E-2</v>
      </c>
      <c r="O45" s="21">
        <v>4.4138662171244923E-2</v>
      </c>
    </row>
    <row r="46" spans="1:15" ht="15" thickBot="1" x14ac:dyDescent="0.35">
      <c r="A46" s="4">
        <v>2011</v>
      </c>
      <c r="B46" s="4">
        <v>7.2774791913012615E-2</v>
      </c>
      <c r="C46" s="4">
        <v>0.13127001067235858</v>
      </c>
      <c r="D46" s="4">
        <v>2.1000000000000001E-2</v>
      </c>
      <c r="E46" s="4">
        <v>2.9999999999999997E-4</v>
      </c>
      <c r="F46" s="4">
        <v>0.16039999999999999</v>
      </c>
      <c r="G46" s="4">
        <f t="shared" si="3"/>
        <v>6.869458138063668E-2</v>
      </c>
      <c r="J46" s="20" t="s">
        <v>1</v>
      </c>
      <c r="K46" s="20">
        <v>-0.15824869299533434</v>
      </c>
      <c r="L46" s="20">
        <v>1</v>
      </c>
      <c r="M46" s="20">
        <v>-0.23188509928676648</v>
      </c>
      <c r="N46" s="20">
        <v>4.7851450572212649E-2</v>
      </c>
      <c r="O46" s="21">
        <v>-0.14288941704837724</v>
      </c>
    </row>
    <row r="47" spans="1:15" ht="15" thickBot="1" x14ac:dyDescent="0.35">
      <c r="A47" s="4">
        <v>2012</v>
      </c>
      <c r="B47" s="4">
        <v>0.20144666240860665</v>
      </c>
      <c r="C47" s="4">
        <v>5.7547169811320756E-2</v>
      </c>
      <c r="D47" s="4">
        <v>0.15890000000000001</v>
      </c>
      <c r="E47" s="4">
        <v>5.0000000000000001E-4</v>
      </c>
      <c r="F47" s="4">
        <v>2.9700000000000001E-2</v>
      </c>
      <c r="G47" s="4">
        <f t="shared" si="3"/>
        <v>4.9827246690481462E-2</v>
      </c>
      <c r="J47" s="20" t="s">
        <v>2</v>
      </c>
      <c r="K47" s="20">
        <v>0.56406891992862163</v>
      </c>
      <c r="L47" s="20">
        <v>-0.23188509928676648</v>
      </c>
      <c r="M47" s="20">
        <v>1</v>
      </c>
      <c r="N47" s="20">
        <v>4.9066936039947807E-2</v>
      </c>
      <c r="O47" s="21">
        <v>-1.3878762107780888E-2</v>
      </c>
    </row>
    <row r="48" spans="1:15" ht="15" thickBot="1" x14ac:dyDescent="0.35">
      <c r="A48" s="4">
        <v>2013</v>
      </c>
      <c r="B48" s="4">
        <v>3.2086090486978636E-2</v>
      </c>
      <c r="C48" s="4">
        <v>-0.27460600654177819</v>
      </c>
      <c r="D48" s="4">
        <v>0.32150000000000001</v>
      </c>
      <c r="E48" s="4">
        <v>6.9999999999999999E-4</v>
      </c>
      <c r="F48" s="4">
        <v>-9.0999999999999998E-2</v>
      </c>
      <c r="G48" s="4">
        <f t="shared" si="3"/>
        <v>1.035386986736889E-2</v>
      </c>
      <c r="J48" s="20" t="s">
        <v>3</v>
      </c>
      <c r="K48" s="20">
        <v>-5.3973769744053698E-2</v>
      </c>
      <c r="L48" s="20">
        <v>4.7851450572212649E-2</v>
      </c>
      <c r="M48" s="20">
        <v>4.9066936039947807E-2</v>
      </c>
      <c r="N48" s="20">
        <v>1</v>
      </c>
      <c r="O48" s="21">
        <v>0.18582099679198949</v>
      </c>
    </row>
    <row r="49" spans="1:15" ht="15" thickBot="1" x14ac:dyDescent="0.35">
      <c r="A49" s="4">
        <v>2014</v>
      </c>
      <c r="B49" s="4">
        <v>0.27147377247783866</v>
      </c>
      <c r="C49" s="4">
        <v>-2.9104324656691945E-2</v>
      </c>
      <c r="D49" s="4">
        <v>0.13519999999999999</v>
      </c>
      <c r="E49" s="4">
        <v>5.0000000000000001E-4</v>
      </c>
      <c r="F49" s="4">
        <v>0.1075</v>
      </c>
      <c r="G49" s="4">
        <f t="shared" si="3"/>
        <v>4.3604948748442077E-2</v>
      </c>
      <c r="J49" s="21" t="s">
        <v>4</v>
      </c>
      <c r="K49" s="21">
        <v>4.4138662171244923E-2</v>
      </c>
      <c r="L49" s="21">
        <v>-0.14288941704837724</v>
      </c>
      <c r="M49" s="21">
        <v>-1.3878762107780888E-2</v>
      </c>
      <c r="N49" s="21">
        <v>0.18582099679198949</v>
      </c>
      <c r="O49" s="21">
        <v>1</v>
      </c>
    </row>
    <row r="50" spans="1:15" x14ac:dyDescent="0.3">
      <c r="A50" s="4">
        <v>2015</v>
      </c>
      <c r="B50" s="9">
        <v>2.2896605314939755E-2</v>
      </c>
      <c r="C50" s="9">
        <v>-9.2662296468598027E-2</v>
      </c>
      <c r="D50" s="9">
        <v>1.38E-2</v>
      </c>
      <c r="E50" s="9">
        <v>5.0000000000000001E-4</v>
      </c>
      <c r="F50" s="9">
        <v>1.2800000000000001E-2</v>
      </c>
      <c r="G50" s="4">
        <f t="shared" si="3"/>
        <v>-1.1389374186351331E-2</v>
      </c>
    </row>
    <row r="51" spans="1:15" x14ac:dyDescent="0.3">
      <c r="A51" s="4">
        <v>2016</v>
      </c>
      <c r="B51" s="9">
        <v>9.2828001622769177E-2</v>
      </c>
      <c r="C51" s="9">
        <v>7.0802647524937035E-2</v>
      </c>
      <c r="D51" s="9">
        <v>0.1177</v>
      </c>
      <c r="E51" s="9">
        <v>3.2000000000000002E-3</v>
      </c>
      <c r="F51" s="9">
        <v>6.8999999999999999E-3</v>
      </c>
      <c r="G51" s="4">
        <f t="shared" si="3"/>
        <v>4.2562676679960623E-2</v>
      </c>
    </row>
    <row r="52" spans="1:15" ht="15" thickBot="1" x14ac:dyDescent="0.35">
      <c r="A52" s="4">
        <v>2017</v>
      </c>
      <c r="B52" s="9">
        <v>9.2672861307701915E-2</v>
      </c>
      <c r="C52" s="9">
        <v>0.14290689069777551</v>
      </c>
      <c r="D52" s="9">
        <v>0.21609999999999999</v>
      </c>
      <c r="E52" s="9">
        <v>9.2999999999999992E-3</v>
      </c>
      <c r="F52" s="9">
        <v>2.8000000000000001E-2</v>
      </c>
      <c r="G52" s="4">
        <f t="shared" si="3"/>
        <v>9.0576590378725078E-2</v>
      </c>
      <c r="K52" s="20">
        <v>1</v>
      </c>
      <c r="L52" s="20">
        <v>-0.15824869299533434</v>
      </c>
      <c r="M52" s="20">
        <v>0.56406891992862163</v>
      </c>
      <c r="N52" s="20">
        <v>-5.3973769744053698E-2</v>
      </c>
      <c r="O52" s="21">
        <v>4.4138662171244923E-2</v>
      </c>
    </row>
    <row r="53" spans="1:15" ht="15" thickBot="1" x14ac:dyDescent="0.35">
      <c r="A53" s="4">
        <v>2018</v>
      </c>
      <c r="B53" s="9">
        <v>-4.1005659999999999E-2</v>
      </c>
      <c r="C53" s="9">
        <v>-2.4070688604509338E-2</v>
      </c>
      <c r="D53" s="9">
        <v>-4.2299999999999997E-2</v>
      </c>
      <c r="E53" s="9">
        <v>1.9400000000000001E-2</v>
      </c>
      <c r="F53" s="9">
        <v>-2.0000000000000001E-4</v>
      </c>
      <c r="G53" s="4">
        <f t="shared" si="3"/>
        <v>-7.0804453981897272E-3</v>
      </c>
      <c r="K53" s="20"/>
      <c r="L53" s="20">
        <v>1</v>
      </c>
      <c r="M53" s="20">
        <v>-0.23188509928676648</v>
      </c>
      <c r="N53" s="20">
        <v>4.7851450572212649E-2</v>
      </c>
      <c r="O53" s="21">
        <v>-0.14288941704837724</v>
      </c>
    </row>
    <row r="54" spans="1:15" ht="15" thickBot="1" x14ac:dyDescent="0.35">
      <c r="A54" s="4">
        <v>2019</v>
      </c>
      <c r="B54" s="9">
        <v>0.28070000000000001</v>
      </c>
      <c r="C54" s="9">
        <v>0.18681704651888853</v>
      </c>
      <c r="D54" s="9">
        <v>0.31219999999999998</v>
      </c>
      <c r="E54" s="9">
        <v>1.55E-2</v>
      </c>
      <c r="F54" s="9">
        <v>9.64E-2</v>
      </c>
      <c r="G54" s="4">
        <f t="shared" si="3"/>
        <v>0.13377515596919068</v>
      </c>
      <c r="K54" s="20"/>
      <c r="L54" s="20"/>
      <c r="M54" s="20">
        <v>1</v>
      </c>
      <c r="N54" s="20">
        <v>4.9066936039947807E-2</v>
      </c>
      <c r="O54" s="21">
        <v>-1.3878762107780888E-2</v>
      </c>
    </row>
    <row r="55" spans="1:15" ht="15" thickBot="1" x14ac:dyDescent="0.35">
      <c r="K55" s="20"/>
      <c r="L55" s="20"/>
      <c r="M55" s="20"/>
      <c r="N55" s="20">
        <v>1</v>
      </c>
      <c r="O55" s="21">
        <v>0.18582099679198949</v>
      </c>
    </row>
    <row r="56" spans="1:15" ht="15" thickBot="1" x14ac:dyDescent="0.35">
      <c r="K56" s="20"/>
      <c r="L56" s="20"/>
      <c r="M56" s="20"/>
      <c r="N56" s="20"/>
      <c r="O56" s="21">
        <v>1</v>
      </c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98BB1-3041-4B1A-87A5-1B56E921B71B}">
  <dimension ref="A2:P56"/>
  <sheetViews>
    <sheetView tabSelected="1" workbookViewId="0">
      <selection activeCell="G7" sqref="G7"/>
    </sheetView>
  </sheetViews>
  <sheetFormatPr defaultColWidth="9.19921875" defaultRowHeight="14.4" x14ac:dyDescent="0.3"/>
  <cols>
    <col min="1" max="9" width="9.19921875" style="4"/>
    <col min="10" max="10" width="12" style="4" customWidth="1"/>
    <col min="11" max="11" width="56.69921875" style="4" customWidth="1"/>
    <col min="12" max="16384" width="9.19921875" style="4"/>
  </cols>
  <sheetData>
    <row r="2" spans="1:16" x14ac:dyDescent="0.3">
      <c r="A2" s="4" t="s">
        <v>8</v>
      </c>
      <c r="B2" s="4">
        <f>B3*B5</f>
        <v>4.1968862741458224E-2</v>
      </c>
      <c r="C2" s="4">
        <f t="shared" ref="C2:F2" si="0">C3*C5</f>
        <v>7.4194865955947362E-2</v>
      </c>
      <c r="D2" s="4">
        <f t="shared" si="0"/>
        <v>3.1614859290098669E-2</v>
      </c>
      <c r="E2" s="4">
        <f t="shared" si="0"/>
        <v>-2.4631728669221964E-3</v>
      </c>
      <c r="F2" s="4">
        <f t="shared" si="0"/>
        <v>4.4423005314595455E-2</v>
      </c>
    </row>
    <row r="3" spans="1:16" x14ac:dyDescent="0.3">
      <c r="A3" s="4" t="s">
        <v>7</v>
      </c>
      <c r="B3" s="5">
        <v>0.20165549099141483</v>
      </c>
      <c r="C3" s="5">
        <v>0.24139127740296129</v>
      </c>
      <c r="D3" s="5">
        <v>0.17995254246368242</v>
      </c>
      <c r="E3" s="5">
        <v>-7.3267966162300358E-2</v>
      </c>
      <c r="F3" s="5">
        <v>0.45026952855138203</v>
      </c>
      <c r="G3" s="17">
        <f>SUM(wts)</f>
        <v>1.0000008732471402</v>
      </c>
      <c r="J3" s="4" t="s">
        <v>14</v>
      </c>
    </row>
    <row r="4" spans="1:16" x14ac:dyDescent="0.3">
      <c r="A4" s="4" t="s">
        <v>5</v>
      </c>
      <c r="B4" s="4">
        <f>AVERAGE(B7:B54)</f>
        <v>0.11782641822901063</v>
      </c>
      <c r="C4" s="4">
        <f t="shared" ref="C4:F4" si="1">AVERAGE(C7:C54)</f>
        <v>0.10683591354634007</v>
      </c>
      <c r="D4" s="4">
        <f t="shared" si="1"/>
        <v>0.12018750000000002</v>
      </c>
      <c r="E4" s="4">
        <f t="shared" si="1"/>
        <v>4.5983333333333348E-2</v>
      </c>
      <c r="F4" s="4">
        <f t="shared" si="1"/>
        <v>7.1493750000000009E-2</v>
      </c>
      <c r="J4" s="4">
        <f>MIN(G7:G54)</f>
        <v>-4.3418551499261743E-2</v>
      </c>
      <c r="K4" s="18" t="s">
        <v>18</v>
      </c>
      <c r="L4" s="18"/>
      <c r="M4" s="18"/>
    </row>
    <row r="5" spans="1:16" x14ac:dyDescent="0.3">
      <c r="A5" s="4" t="s">
        <v>6</v>
      </c>
      <c r="B5" s="4">
        <f>STDEV(B6:B49)</f>
        <v>0.2081215965661207</v>
      </c>
      <c r="C5" s="4">
        <f t="shared" ref="C5:F5" si="2">STDEV(C6:C49)</f>
        <v>0.30736349197942131</v>
      </c>
      <c r="D5" s="4">
        <f t="shared" si="2"/>
        <v>0.1756844268898235</v>
      </c>
      <c r="E5" s="4">
        <f t="shared" si="2"/>
        <v>3.3618687619441645E-2</v>
      </c>
      <c r="F5" s="4">
        <f t="shared" si="2"/>
        <v>9.8658697730477612E-2</v>
      </c>
      <c r="K5" s="18" t="s">
        <v>19</v>
      </c>
      <c r="L5" s="18"/>
      <c r="M5" s="18"/>
    </row>
    <row r="6" spans="1:16" x14ac:dyDescent="0.3">
      <c r="A6" s="4">
        <v>1971</v>
      </c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12</v>
      </c>
      <c r="K6" s="18" t="s">
        <v>20</v>
      </c>
      <c r="L6" s="18"/>
      <c r="M6" s="18"/>
    </row>
    <row r="7" spans="1:16" x14ac:dyDescent="0.3">
      <c r="A7" s="4">
        <v>1972</v>
      </c>
      <c r="B7" s="4">
        <v>0.11192500000000001</v>
      </c>
      <c r="C7" s="4">
        <v>0.46538895152198406</v>
      </c>
      <c r="D7" s="4">
        <v>0.18759999999999999</v>
      </c>
      <c r="E7" s="4">
        <v>3.95E-2</v>
      </c>
      <c r="F7" s="4">
        <v>2.8199999999999999E-2</v>
      </c>
      <c r="G7" s="4">
        <f t="shared" ref="G7:G54" si="3">SUMPRODUCT(wts,B7:F7)</f>
        <v>0.17847373733425559</v>
      </c>
      <c r="J7" s="4" t="s">
        <v>13</v>
      </c>
      <c r="K7" s="18" t="s">
        <v>21</v>
      </c>
      <c r="L7" s="18"/>
      <c r="M7" s="18"/>
    </row>
    <row r="8" spans="1:16" x14ac:dyDescent="0.3">
      <c r="A8" s="4">
        <v>1973</v>
      </c>
      <c r="B8" s="4">
        <v>-0.27216699999999999</v>
      </c>
      <c r="C8" s="4">
        <v>0.76565625480843225</v>
      </c>
      <c r="D8" s="4">
        <v>-0.1431</v>
      </c>
      <c r="E8" s="4">
        <v>6.7299999999999999E-2</v>
      </c>
      <c r="F8" s="4">
        <v>3.6600000000000001E-2</v>
      </c>
      <c r="G8" s="4">
        <f t="shared" si="3"/>
        <v>0.11573649317881907</v>
      </c>
      <c r="J8" s="4">
        <f>SUMPRODUCT(wts,means)</f>
        <v>9.999999985672206E-2</v>
      </c>
      <c r="K8" s="18" t="s">
        <v>22</v>
      </c>
      <c r="L8" s="18"/>
      <c r="M8" s="18"/>
    </row>
    <row r="9" spans="1:16" x14ac:dyDescent="0.3">
      <c r="A9" s="4">
        <v>1974</v>
      </c>
      <c r="B9" s="4">
        <v>-0.42231600000000002</v>
      </c>
      <c r="C9" s="4">
        <v>0.6122004357298475</v>
      </c>
      <c r="D9" s="4">
        <v>-0.25900000000000001</v>
      </c>
      <c r="E9" s="4">
        <v>7.7799999999999994E-2</v>
      </c>
      <c r="F9" s="4">
        <v>1.9900000000000001E-2</v>
      </c>
      <c r="G9" s="4">
        <f t="shared" si="3"/>
        <v>1.9269912226598837E-2</v>
      </c>
    </row>
    <row r="10" spans="1:16" x14ac:dyDescent="0.3">
      <c r="A10" s="4">
        <v>1975</v>
      </c>
      <c r="B10" s="4">
        <v>0.363367</v>
      </c>
      <c r="C10" s="4">
        <v>-0.24135135135135138</v>
      </c>
      <c r="D10" s="4">
        <v>0.37</v>
      </c>
      <c r="E10" s="4">
        <v>5.9900000000000002E-2</v>
      </c>
      <c r="F10" s="4">
        <v>3.61E-2</v>
      </c>
      <c r="G10" s="4">
        <f t="shared" si="3"/>
        <v>9.3463259308589383E-2</v>
      </c>
    </row>
    <row r="11" spans="1:16" x14ac:dyDescent="0.3">
      <c r="A11" s="4">
        <v>1976</v>
      </c>
      <c r="B11" s="4">
        <v>0.48973700000000003</v>
      </c>
      <c r="C11" s="4">
        <v>-3.0281439258995371E-2</v>
      </c>
      <c r="D11" s="4">
        <v>0.23830000000000001</v>
      </c>
      <c r="E11" s="4">
        <v>4.9700000000000001E-2</v>
      </c>
      <c r="F11" s="4">
        <v>0.1598</v>
      </c>
      <c r="G11" s="4">
        <f t="shared" si="3"/>
        <v>0.20264282350067347</v>
      </c>
      <c r="I11"/>
      <c r="J11" t="s">
        <v>16</v>
      </c>
      <c r="K11"/>
      <c r="L11"/>
      <c r="M11"/>
      <c r="N11"/>
      <c r="O11"/>
      <c r="P11" s="5"/>
    </row>
    <row r="12" spans="1:16" x14ac:dyDescent="0.3">
      <c r="A12" s="4">
        <v>1977</v>
      </c>
      <c r="B12" s="4">
        <v>0.19076499999999999</v>
      </c>
      <c r="C12" s="4">
        <v>0.2387950036737693</v>
      </c>
      <c r="D12" s="4">
        <v>-6.9800000000000001E-2</v>
      </c>
      <c r="E12" s="4">
        <v>5.1299999999999998E-2</v>
      </c>
      <c r="F12" s="4">
        <v>1.29E-2</v>
      </c>
      <c r="G12" s="4">
        <f t="shared" si="3"/>
        <v>8.5600983503455047E-2</v>
      </c>
      <c r="I12"/>
      <c r="J12">
        <f>CORREL(G7:G54,D7:D54)</f>
        <v>0.435087411584274</v>
      </c>
      <c r="K12"/>
      <c r="L12"/>
      <c r="M12"/>
      <c r="N12"/>
      <c r="O12"/>
      <c r="P12" s="5"/>
    </row>
    <row r="13" spans="1:16" x14ac:dyDescent="0.3">
      <c r="A13" s="4">
        <v>1978</v>
      </c>
      <c r="B13" s="4">
        <v>-1.6404999999999999E-2</v>
      </c>
      <c r="C13" s="4">
        <v>0.34727164887307244</v>
      </c>
      <c r="D13" s="4">
        <v>6.5100000000000005E-2</v>
      </c>
      <c r="E13" s="4">
        <v>6.93E-2</v>
      </c>
      <c r="F13" s="4">
        <v>-7.7999999999999996E-3</v>
      </c>
      <c r="G13" s="4">
        <f t="shared" si="3"/>
        <v>8.3645526734226955E-2</v>
      </c>
      <c r="I13"/>
      <c r="J13"/>
      <c r="K13"/>
      <c r="L13"/>
      <c r="M13"/>
      <c r="N13"/>
      <c r="O13"/>
      <c r="P13" s="5"/>
    </row>
    <row r="14" spans="1:16" x14ac:dyDescent="0.3">
      <c r="A14" s="4">
        <v>1979</v>
      </c>
      <c r="B14" s="4">
        <v>0.30525999999999998</v>
      </c>
      <c r="C14" s="4">
        <v>1.4609289016068678</v>
      </c>
      <c r="D14" s="4">
        <v>0.1852</v>
      </c>
      <c r="E14" s="4">
        <v>9.9400000000000002E-2</v>
      </c>
      <c r="F14" s="4">
        <v>6.7000000000000002E-3</v>
      </c>
      <c r="G14" s="4">
        <f t="shared" si="3"/>
        <v>0.44327402980286185</v>
      </c>
      <c r="I14"/>
      <c r="J14"/>
      <c r="K14"/>
      <c r="L14"/>
      <c r="M14"/>
      <c r="N14"/>
      <c r="O14"/>
      <c r="P14" s="5"/>
    </row>
    <row r="15" spans="1:16" x14ac:dyDescent="0.3">
      <c r="A15" s="4">
        <v>1980</v>
      </c>
      <c r="B15" s="4">
        <v>0.28019500000000003</v>
      </c>
      <c r="C15" s="4">
        <v>5.9033989266547404E-2</v>
      </c>
      <c r="D15" s="4">
        <v>0.31740000000000002</v>
      </c>
      <c r="E15" s="4">
        <v>0.11219999999999999</v>
      </c>
      <c r="F15" s="4">
        <v>-2.9899999999999999E-2</v>
      </c>
      <c r="G15" s="4">
        <f t="shared" si="3"/>
        <v>0.10618636264846046</v>
      </c>
      <c r="I15"/>
      <c r="J15"/>
      <c r="K15"/>
      <c r="L15"/>
      <c r="M15"/>
      <c r="N15"/>
      <c r="O15"/>
    </row>
    <row r="16" spans="1:16" x14ac:dyDescent="0.3">
      <c r="A16" s="4">
        <v>1981</v>
      </c>
      <c r="B16" s="4">
        <v>8.5755999999999999E-2</v>
      </c>
      <c r="C16" s="4">
        <v>-0.32601351351351349</v>
      </c>
      <c r="D16" s="4">
        <v>-4.7E-2</v>
      </c>
      <c r="E16" s="4">
        <v>0.14299999999999999</v>
      </c>
      <c r="F16" s="4">
        <v>8.2000000000000003E-2</v>
      </c>
      <c r="G16" s="4">
        <f t="shared" si="3"/>
        <v>-4.3416637507983517E-2</v>
      </c>
      <c r="I16" s="6"/>
      <c r="J16" s="6"/>
      <c r="K16" s="6"/>
      <c r="L16" s="6"/>
      <c r="M16" s="6"/>
      <c r="N16" s="6"/>
      <c r="O16" s="6"/>
    </row>
    <row r="17" spans="1:15" x14ac:dyDescent="0.3">
      <c r="A17" s="4">
        <v>1982</v>
      </c>
      <c r="B17" s="4">
        <v>0.31644</v>
      </c>
      <c r="C17" s="4">
        <v>0.13471177944862156</v>
      </c>
      <c r="D17" s="4">
        <v>0.20419999999999999</v>
      </c>
      <c r="E17" s="4">
        <v>0.1101</v>
      </c>
      <c r="F17" s="4">
        <v>0.3281</v>
      </c>
      <c r="G17" s="4">
        <f t="shared" si="3"/>
        <v>0.27274305050597514</v>
      </c>
      <c r="I17" s="6"/>
      <c r="J17" s="6"/>
      <c r="K17" s="6"/>
      <c r="L17" s="6"/>
      <c r="M17" s="6"/>
      <c r="N17" s="6"/>
      <c r="O17" s="6"/>
    </row>
    <row r="18" spans="1:15" x14ac:dyDescent="0.3">
      <c r="A18" s="4">
        <v>1983</v>
      </c>
      <c r="B18" s="4">
        <v>0.254689</v>
      </c>
      <c r="C18" s="4">
        <v>-0.15184980673660961</v>
      </c>
      <c r="D18" s="4">
        <v>0.22339999999999999</v>
      </c>
      <c r="E18" s="4">
        <v>8.4500000000000006E-2</v>
      </c>
      <c r="F18" s="4">
        <v>3.2000000000000001E-2</v>
      </c>
      <c r="G18" s="4">
        <f t="shared" si="3"/>
        <v>6.3123096282885954E-2</v>
      </c>
      <c r="I18" s="6"/>
      <c r="J18" s="6">
        <f>MIN(D7:D49)</f>
        <v>-0.36549999999999999</v>
      </c>
      <c r="K18" s="6"/>
      <c r="L18" s="6"/>
      <c r="M18" s="6"/>
      <c r="N18" s="6"/>
      <c r="O18" s="6"/>
    </row>
    <row r="19" spans="1:15" x14ac:dyDescent="0.3">
      <c r="A19" s="4">
        <v>1984</v>
      </c>
      <c r="B19" s="4">
        <v>0.14815300000000001</v>
      </c>
      <c r="C19" s="4">
        <v>-0.20247395833333334</v>
      </c>
      <c r="D19" s="4">
        <v>6.1499999999999999E-2</v>
      </c>
      <c r="E19" s="4">
        <v>9.6100000000000005E-2</v>
      </c>
      <c r="F19" s="4">
        <v>0.13730000000000001</v>
      </c>
      <c r="G19" s="4">
        <f t="shared" si="3"/>
        <v>4.6848454597357952E-2</v>
      </c>
      <c r="I19" s="6"/>
      <c r="J19" s="6"/>
      <c r="K19" s="6"/>
      <c r="L19" s="6"/>
      <c r="M19" s="6"/>
      <c r="N19" s="6"/>
      <c r="O19" s="6"/>
    </row>
    <row r="20" spans="1:15" x14ac:dyDescent="0.3">
      <c r="A20" s="4">
        <v>1985</v>
      </c>
      <c r="B20" s="4">
        <v>5.9199000000000002E-2</v>
      </c>
      <c r="C20" s="4">
        <v>6.8081632653061303E-2</v>
      </c>
      <c r="D20" s="4">
        <v>0.31240000000000001</v>
      </c>
      <c r="E20" s="4">
        <v>7.4899999999999994E-2</v>
      </c>
      <c r="F20" s="4">
        <v>0.2571</v>
      </c>
      <c r="G20" s="4">
        <f t="shared" si="3"/>
        <v>0.19486581507566081</v>
      </c>
      <c r="I20" s="6"/>
      <c r="J20" s="6"/>
      <c r="K20" s="6"/>
      <c r="L20" s="6"/>
      <c r="M20" s="6"/>
      <c r="N20" s="6"/>
      <c r="O20" s="6"/>
    </row>
    <row r="21" spans="1:15" x14ac:dyDescent="0.3">
      <c r="A21" s="4">
        <v>1986</v>
      </c>
      <c r="B21" s="4">
        <v>0.19175799999999998</v>
      </c>
      <c r="C21" s="4">
        <v>0.23020483032711694</v>
      </c>
      <c r="D21" s="4">
        <v>0.18490000000000001</v>
      </c>
      <c r="E21" s="4">
        <v>6.0400000000000002E-2</v>
      </c>
      <c r="F21" s="4">
        <v>0.24279999999999999</v>
      </c>
      <c r="G21" s="4">
        <f t="shared" si="3"/>
        <v>0.23241177317613393</v>
      </c>
      <c r="I21" s="6"/>
      <c r="J21" s="6"/>
      <c r="K21" s="6"/>
      <c r="L21" s="6"/>
      <c r="M21" s="6"/>
      <c r="N21" s="6"/>
      <c r="O21" s="6"/>
    </row>
    <row r="22" spans="1:15" x14ac:dyDescent="0.3">
      <c r="A22" s="4">
        <v>1987</v>
      </c>
      <c r="B22" s="4">
        <v>-0.106686</v>
      </c>
      <c r="C22" s="4">
        <v>0.20303180914512936</v>
      </c>
      <c r="D22" s="4">
        <v>5.8099999999999999E-2</v>
      </c>
      <c r="E22" s="4">
        <v>5.7200000000000001E-2</v>
      </c>
      <c r="F22" s="4">
        <v>-4.9599999999999998E-2</v>
      </c>
      <c r="G22" s="4">
        <f t="shared" si="3"/>
        <v>1.1427236487574745E-2</v>
      </c>
      <c r="I22" s="6"/>
      <c r="J22" s="6"/>
      <c r="K22" s="6"/>
      <c r="L22" s="6"/>
      <c r="M22" s="6"/>
      <c r="N22" s="6"/>
      <c r="O22" s="6"/>
    </row>
    <row r="23" spans="1:15" x14ac:dyDescent="0.3">
      <c r="A23" s="4">
        <v>1988</v>
      </c>
      <c r="B23" s="4">
        <v>0.11355399999999999</v>
      </c>
      <c r="C23" s="4">
        <v>-0.14563106796116504</v>
      </c>
      <c r="D23" s="4">
        <v>0.16539999999999999</v>
      </c>
      <c r="E23" s="4">
        <v>6.4500000000000002E-2</v>
      </c>
      <c r="F23" s="4">
        <v>8.2199999999999995E-2</v>
      </c>
      <c r="G23" s="4">
        <f t="shared" si="3"/>
        <v>4.9795240052284313E-2</v>
      </c>
      <c r="I23" s="6"/>
      <c r="J23" s="6"/>
      <c r="K23" s="6"/>
      <c r="L23" s="6"/>
      <c r="M23" s="6"/>
      <c r="N23" s="6"/>
      <c r="O23" s="6"/>
    </row>
    <row r="24" spans="1:15" x14ac:dyDescent="0.3">
      <c r="A24" s="4">
        <v>1989</v>
      </c>
      <c r="B24" s="4">
        <v>-1.8135999999999999E-2</v>
      </c>
      <c r="C24" s="4">
        <v>-2.8892649903288308E-2</v>
      </c>
      <c r="D24" s="4">
        <v>0.31480000000000002</v>
      </c>
      <c r="E24" s="4">
        <v>8.1100000000000005E-2</v>
      </c>
      <c r="F24" s="4">
        <v>0.1769</v>
      </c>
      <c r="G24" s="4">
        <f t="shared" si="3"/>
        <v>0.11972805026021253</v>
      </c>
      <c r="I24" s="6"/>
      <c r="J24" s="6"/>
      <c r="K24" s="7"/>
      <c r="L24" s="6"/>
      <c r="M24" s="6"/>
      <c r="N24" s="6"/>
      <c r="O24" s="6"/>
    </row>
    <row r="25" spans="1:15" x14ac:dyDescent="0.3">
      <c r="A25" s="4">
        <v>1990</v>
      </c>
      <c r="B25" s="4">
        <v>-0.17345099999999999</v>
      </c>
      <c r="C25" s="4">
        <v>-2.2781028258433905E-2</v>
      </c>
      <c r="D25" s="4">
        <v>-3.0599999999999999E-2</v>
      </c>
      <c r="E25" s="4">
        <v>7.5499999999999998E-2</v>
      </c>
      <c r="F25" s="4">
        <v>6.2399999999999997E-2</v>
      </c>
      <c r="G25" s="4">
        <f t="shared" si="3"/>
        <v>-2.3417948742844336E-2</v>
      </c>
      <c r="I25" s="6"/>
      <c r="J25" s="6"/>
      <c r="K25" s="6"/>
      <c r="L25" s="6"/>
      <c r="M25" s="6"/>
      <c r="N25" s="6"/>
      <c r="O25" s="6"/>
    </row>
    <row r="26" spans="1:15" x14ac:dyDescent="0.3">
      <c r="A26" s="4">
        <v>1991</v>
      </c>
      <c r="B26" s="4">
        <v>0.35679099999999997</v>
      </c>
      <c r="C26" s="4">
        <v>-0.10522292993630576</v>
      </c>
      <c r="D26" s="4">
        <v>0.30230000000000001</v>
      </c>
      <c r="E26" s="4">
        <v>5.6099999999999997E-2</v>
      </c>
      <c r="F26" s="4">
        <v>0.15</v>
      </c>
      <c r="G26" s="4">
        <f t="shared" si="3"/>
        <v>0.16437871678468419</v>
      </c>
      <c r="I26" s="6"/>
      <c r="J26" s="6"/>
      <c r="K26" s="6"/>
      <c r="L26" s="6"/>
      <c r="M26" s="6"/>
      <c r="N26" s="6"/>
      <c r="O26" s="6"/>
    </row>
    <row r="27" spans="1:15" x14ac:dyDescent="0.3">
      <c r="A27" s="4">
        <v>1992</v>
      </c>
      <c r="B27" s="4">
        <v>0.121754</v>
      </c>
      <c r="C27" s="4">
        <v>-6.2072892938496618E-2</v>
      </c>
      <c r="D27" s="4">
        <v>7.4899999999999994E-2</v>
      </c>
      <c r="E27" s="4">
        <v>3.4099999999999998E-2</v>
      </c>
      <c r="F27" s="4">
        <v>9.3600000000000003E-2</v>
      </c>
      <c r="G27" s="4">
        <f t="shared" si="3"/>
        <v>6.2693743388452489E-2</v>
      </c>
      <c r="I27" s="6"/>
      <c r="J27" s="6"/>
      <c r="K27" s="6"/>
      <c r="L27" s="6"/>
      <c r="M27" s="6"/>
      <c r="N27" s="6"/>
      <c r="O27" s="6"/>
    </row>
    <row r="28" spans="1:15" x14ac:dyDescent="0.3">
      <c r="A28" s="4">
        <v>1993</v>
      </c>
      <c r="B28" s="4">
        <v>0.185472</v>
      </c>
      <c r="C28" s="4">
        <v>0.19914996964177301</v>
      </c>
      <c r="D28" s="4">
        <v>9.9699999999999997E-2</v>
      </c>
      <c r="E28" s="4">
        <v>2.98E-2</v>
      </c>
      <c r="F28" s="4">
        <v>0.1421</v>
      </c>
      <c r="G28" s="4">
        <f t="shared" si="3"/>
        <v>0.16521569589089219</v>
      </c>
    </row>
    <row r="29" spans="1:15" x14ac:dyDescent="0.3">
      <c r="A29" s="4">
        <v>1994</v>
      </c>
      <c r="B29" s="4">
        <v>8.0549999999999997E-3</v>
      </c>
      <c r="C29" s="4">
        <v>-3.44303797468355E-2</v>
      </c>
      <c r="D29" s="4">
        <v>1.3299999999999999E-2</v>
      </c>
      <c r="E29" s="4">
        <v>3.9899999999999998E-2</v>
      </c>
      <c r="F29" s="4">
        <v>-8.0399999999999999E-2</v>
      </c>
      <c r="G29" s="4">
        <f t="shared" si="3"/>
        <v>-4.3418551499261743E-2</v>
      </c>
    </row>
    <row r="30" spans="1:15" x14ac:dyDescent="0.3">
      <c r="A30" s="4">
        <v>1995</v>
      </c>
      <c r="B30" s="4">
        <v>0.18309</v>
      </c>
      <c r="C30" s="4">
        <v>1.4944939695857487E-2</v>
      </c>
      <c r="D30" s="4">
        <v>0.372</v>
      </c>
      <c r="E30" s="4">
        <v>5.5199999999999999E-2</v>
      </c>
      <c r="F30" s="4">
        <v>0.23480000000000001</v>
      </c>
      <c r="G30" s="4">
        <f t="shared" si="3"/>
        <v>0.20914992129770676</v>
      </c>
    </row>
    <row r="31" spans="1:15" x14ac:dyDescent="0.3">
      <c r="A31" s="4">
        <v>1996</v>
      </c>
      <c r="B31" s="4">
        <v>0.35753599999999996</v>
      </c>
      <c r="C31" s="4">
        <v>-4.9857917850684601E-2</v>
      </c>
      <c r="D31" s="4">
        <v>0.2268</v>
      </c>
      <c r="E31" s="4">
        <v>5.0200000000000002E-2</v>
      </c>
      <c r="F31" s="4">
        <v>1.43E-2</v>
      </c>
      <c r="G31" s="4">
        <f t="shared" si="3"/>
        <v>0.10363787013617828</v>
      </c>
    </row>
    <row r="32" spans="1:15" x14ac:dyDescent="0.3">
      <c r="A32" s="4">
        <v>1997</v>
      </c>
      <c r="B32" s="4">
        <v>0.188609</v>
      </c>
      <c r="C32" s="4">
        <v>-0.21778140293637852</v>
      </c>
      <c r="D32" s="4">
        <v>0.33100000000000002</v>
      </c>
      <c r="E32" s="4">
        <v>5.0500000000000003E-2</v>
      </c>
      <c r="F32" s="4">
        <v>9.9400000000000002E-2</v>
      </c>
      <c r="G32" s="4">
        <f t="shared" si="3"/>
        <v>8.6084559853268405E-2</v>
      </c>
    </row>
    <row r="33" spans="1:15" x14ac:dyDescent="0.3">
      <c r="A33" s="4">
        <v>1998</v>
      </c>
      <c r="B33" s="4">
        <v>-0.18822700000000001</v>
      </c>
      <c r="C33" s="4">
        <v>1.9117135905457468E-3</v>
      </c>
      <c r="D33" s="4">
        <v>0.28339999999999999</v>
      </c>
      <c r="E33" s="4">
        <v>4.7300000000000002E-2</v>
      </c>
      <c r="F33" s="4">
        <v>0.1492</v>
      </c>
      <c r="G33" s="4">
        <f t="shared" si="3"/>
        <v>7.7217652277406373E-2</v>
      </c>
    </row>
    <row r="34" spans="1:15" x14ac:dyDescent="0.3">
      <c r="A34" s="4">
        <v>1999</v>
      </c>
      <c r="B34" s="4">
        <v>-6.4758999999999997E-2</v>
      </c>
      <c r="C34" s="4">
        <v>-2.1509106678230663E-2</v>
      </c>
      <c r="D34" s="4">
        <v>0.2089</v>
      </c>
      <c r="E34" s="4">
        <v>4.5100000000000001E-2</v>
      </c>
      <c r="F34" s="4">
        <v>-8.2500000000000004E-2</v>
      </c>
      <c r="G34" s="4">
        <f t="shared" si="3"/>
        <v>-2.11106539367132E-2</v>
      </c>
    </row>
    <row r="35" spans="1:15" x14ac:dyDescent="0.3">
      <c r="A35" s="4">
        <v>2000</v>
      </c>
      <c r="B35" s="4">
        <v>0.25890200000000002</v>
      </c>
      <c r="C35" s="4">
        <v>-3.2795603616380072E-2</v>
      </c>
      <c r="D35" s="4">
        <v>-9.0300000000000005E-2</v>
      </c>
      <c r="E35" s="4">
        <v>5.7599999999999998E-2</v>
      </c>
      <c r="F35" s="4">
        <v>0.1666</v>
      </c>
      <c r="G35" s="4">
        <f t="shared" si="3"/>
        <v>9.8837391299741353E-2</v>
      </c>
    </row>
    <row r="36" spans="1:15" x14ac:dyDescent="0.3">
      <c r="A36" s="4">
        <v>2001</v>
      </c>
      <c r="B36" s="4">
        <v>0.15502021837079205</v>
      </c>
      <c r="C36" s="4">
        <v>1.9428152492668663E-2</v>
      </c>
      <c r="D36" s="4">
        <v>-0.11849999999999999</v>
      </c>
      <c r="E36" s="4">
        <v>3.6700000000000003E-2</v>
      </c>
      <c r="F36" s="4">
        <v>5.57E-2</v>
      </c>
      <c r="G36" s="4">
        <f t="shared" si="3"/>
        <v>3.7017166897152426E-2</v>
      </c>
    </row>
    <row r="37" spans="1:15" x14ac:dyDescent="0.3">
      <c r="A37" s="4">
        <v>2002</v>
      </c>
      <c r="B37" s="4">
        <v>5.2155705932549701E-2</v>
      </c>
      <c r="C37" s="4">
        <v>0.23049262855088085</v>
      </c>
      <c r="D37" s="4">
        <v>-0.21970000000000001</v>
      </c>
      <c r="E37" s="4">
        <v>1.66E-2</v>
      </c>
      <c r="F37" s="4">
        <v>0.1512</v>
      </c>
      <c r="G37" s="4">
        <f t="shared" si="3"/>
        <v>9.3485325425099297E-2</v>
      </c>
    </row>
    <row r="38" spans="1:15" x14ac:dyDescent="0.3">
      <c r="A38" s="4">
        <v>2003</v>
      </c>
      <c r="B38" s="4">
        <v>0.38466344636355609</v>
      </c>
      <c r="C38" s="4">
        <v>0.21332554061952075</v>
      </c>
      <c r="D38" s="4">
        <v>0.28360000000000002</v>
      </c>
      <c r="E38" s="4">
        <v>1.03E-2</v>
      </c>
      <c r="F38" s="4">
        <v>3.8E-3</v>
      </c>
      <c r="G38" s="4">
        <f t="shared" si="3"/>
        <v>0.18105532609543998</v>
      </c>
    </row>
    <row r="39" spans="1:15" x14ac:dyDescent="0.3">
      <c r="A39" s="4">
        <v>2004</v>
      </c>
      <c r="B39" s="4">
        <v>0.3040950579347077</v>
      </c>
      <c r="C39" s="4">
        <v>2.7938342967244758E-2</v>
      </c>
      <c r="D39" s="4">
        <v>0.1074</v>
      </c>
      <c r="E39" s="4">
        <v>1.23E-2</v>
      </c>
      <c r="F39" s="4">
        <v>4.4900000000000002E-2</v>
      </c>
      <c r="G39" s="4">
        <f t="shared" si="3"/>
        <v>0.10670931942203174</v>
      </c>
    </row>
    <row r="40" spans="1:15" x14ac:dyDescent="0.3">
      <c r="A40" s="4">
        <v>2005</v>
      </c>
      <c r="B40" s="4">
        <v>8.2881613678449373E-2</v>
      </c>
      <c r="C40" s="4">
        <v>0.22012652296157448</v>
      </c>
      <c r="D40" s="4">
        <v>4.8300000000000003E-2</v>
      </c>
      <c r="E40" s="4">
        <v>3.0099999999999998E-2</v>
      </c>
      <c r="F40" s="4">
        <v>2.87E-2</v>
      </c>
      <c r="G40" s="4">
        <f t="shared" si="3"/>
        <v>8.9259232557390517E-2</v>
      </c>
    </row>
    <row r="41" spans="1:15" x14ac:dyDescent="0.3">
      <c r="A41" s="4">
        <v>2006</v>
      </c>
      <c r="B41" s="4">
        <v>0.34351350828461791</v>
      </c>
      <c r="C41" s="4">
        <v>0.23043686989918388</v>
      </c>
      <c r="D41" s="4">
        <v>0.15609999999999999</v>
      </c>
      <c r="E41" s="4">
        <v>4.6800000000000001E-2</v>
      </c>
      <c r="F41" s="4">
        <v>1.9599999999999999E-2</v>
      </c>
      <c r="G41" s="4">
        <f t="shared" si="3"/>
        <v>0.15838376938281432</v>
      </c>
    </row>
    <row r="42" spans="1:15" x14ac:dyDescent="0.3">
      <c r="A42" s="4">
        <v>2007</v>
      </c>
      <c r="B42" s="4">
        <v>-0.17831286806619573</v>
      </c>
      <c r="C42" s="4">
        <v>0.31213421771361688</v>
      </c>
      <c r="D42" s="4">
        <v>5.4800000000000001E-2</v>
      </c>
      <c r="E42" s="4">
        <v>4.6399999999999997E-2</v>
      </c>
      <c r="F42" s="4">
        <v>0.1021</v>
      </c>
      <c r="G42" s="4">
        <f t="shared" si="3"/>
        <v>9.1822993137263095E-2</v>
      </c>
    </row>
    <row r="43" spans="1:15" ht="15" thickBot="1" x14ac:dyDescent="0.35">
      <c r="A43" s="4">
        <v>2008</v>
      </c>
      <c r="B43" s="4">
        <v>-0.37335737073269881</v>
      </c>
      <c r="C43" s="4">
        <v>3.4493012191495691E-2</v>
      </c>
      <c r="D43" s="4">
        <v>-0.36549999999999999</v>
      </c>
      <c r="E43" s="4">
        <v>1.5900000000000001E-2</v>
      </c>
      <c r="F43" s="4">
        <v>0.20100000000000001</v>
      </c>
      <c r="G43" s="4">
        <f t="shared" si="3"/>
        <v>-4.3396691329613726E-2</v>
      </c>
    </row>
    <row r="44" spans="1:15" x14ac:dyDescent="0.3">
      <c r="A44" s="4">
        <v>2009</v>
      </c>
      <c r="B44" s="4">
        <v>0.27447385616306352</v>
      </c>
      <c r="C44" s="4">
        <v>0.27967806841046278</v>
      </c>
      <c r="D44" s="4">
        <v>0.25940000000000002</v>
      </c>
      <c r="E44" s="4">
        <v>1.4E-3</v>
      </c>
      <c r="F44" s="4">
        <v>-0.11119999999999999</v>
      </c>
      <c r="G44" s="4">
        <f t="shared" si="3"/>
        <v>0.11936814921160228</v>
      </c>
      <c r="J44" s="3"/>
      <c r="K44" s="3" t="s">
        <v>0</v>
      </c>
      <c r="L44" s="3" t="s">
        <v>1</v>
      </c>
      <c r="M44" s="3" t="s">
        <v>2</v>
      </c>
      <c r="N44" s="3" t="s">
        <v>3</v>
      </c>
      <c r="O44" s="3" t="s">
        <v>4</v>
      </c>
    </row>
    <row r="45" spans="1:15" ht="15" thickBot="1" x14ac:dyDescent="0.35">
      <c r="A45" s="4">
        <v>2010</v>
      </c>
      <c r="B45" s="4">
        <v>0.27580178153182211</v>
      </c>
      <c r="C45" s="4">
        <v>0.26280323450134768</v>
      </c>
      <c r="D45" s="4">
        <v>0.1482</v>
      </c>
      <c r="E45" s="4">
        <v>1.2999999999999999E-3</v>
      </c>
      <c r="F45" s="4">
        <v>8.4599999999999995E-2</v>
      </c>
      <c r="G45" s="4">
        <f t="shared" si="3"/>
        <v>0.18372187270557047</v>
      </c>
      <c r="J45" s="1" t="s">
        <v>0</v>
      </c>
      <c r="K45" s="1">
        <v>1</v>
      </c>
      <c r="L45" s="1">
        <v>-0.15824869299533434</v>
      </c>
      <c r="M45" s="1">
        <v>0.56406891992862163</v>
      </c>
      <c r="N45" s="1">
        <v>-5.3973769744053698E-2</v>
      </c>
      <c r="O45" s="2">
        <v>4.4138662171244923E-2</v>
      </c>
    </row>
    <row r="46" spans="1:15" ht="15" thickBot="1" x14ac:dyDescent="0.35">
      <c r="A46" s="4">
        <v>2011</v>
      </c>
      <c r="B46" s="4">
        <v>7.2774791913012615E-2</v>
      </c>
      <c r="C46" s="4">
        <v>0.13127001067235858</v>
      </c>
      <c r="D46" s="4">
        <v>2.1000000000000001E-2</v>
      </c>
      <c r="E46" s="4">
        <v>2.9999999999999997E-4</v>
      </c>
      <c r="F46" s="4">
        <v>0.16039999999999999</v>
      </c>
      <c r="G46" s="4">
        <f t="shared" si="3"/>
        <v>0.12234312733744793</v>
      </c>
      <c r="J46" s="1" t="s">
        <v>1</v>
      </c>
      <c r="K46" s="1">
        <v>-0.15824869299533434</v>
      </c>
      <c r="L46" s="1">
        <v>1</v>
      </c>
      <c r="M46" s="1">
        <v>-0.23188509928676648</v>
      </c>
      <c r="N46" s="1">
        <v>4.7851450572212649E-2</v>
      </c>
      <c r="O46" s="2">
        <v>-0.14288941704837724</v>
      </c>
    </row>
    <row r="47" spans="1:15" ht="15" thickBot="1" x14ac:dyDescent="0.35">
      <c r="A47" s="4">
        <v>2012</v>
      </c>
      <c r="B47" s="4">
        <v>0.20144666240860665</v>
      </c>
      <c r="C47" s="4">
        <v>5.7547169811320756E-2</v>
      </c>
      <c r="D47" s="4">
        <v>0.15890000000000001</v>
      </c>
      <c r="E47" s="4">
        <v>5.0000000000000001E-4</v>
      </c>
      <c r="F47" s="4">
        <v>2.9700000000000001E-2</v>
      </c>
      <c r="G47" s="4">
        <f t="shared" si="3"/>
        <v>9.6445040460643242E-2</v>
      </c>
      <c r="J47" s="1" t="s">
        <v>2</v>
      </c>
      <c r="K47" s="1">
        <v>0.56406891992862163</v>
      </c>
      <c r="L47" s="1">
        <v>-0.23188509928676648</v>
      </c>
      <c r="M47" s="1">
        <v>1</v>
      </c>
      <c r="N47" s="1">
        <v>4.9066936039947807E-2</v>
      </c>
      <c r="O47" s="2">
        <v>-1.3878762107780888E-2</v>
      </c>
    </row>
    <row r="48" spans="1:15" ht="15" thickBot="1" x14ac:dyDescent="0.35">
      <c r="A48" s="4">
        <v>2013</v>
      </c>
      <c r="B48" s="4">
        <v>3.2086090486978636E-2</v>
      </c>
      <c r="C48" s="4">
        <v>-0.27460600654177819</v>
      </c>
      <c r="D48" s="4">
        <v>0.32150000000000001</v>
      </c>
      <c r="E48" s="4">
        <v>6.9999999999999999E-4</v>
      </c>
      <c r="F48" s="4">
        <v>-9.0999999999999998E-2</v>
      </c>
      <c r="G48" s="4">
        <f t="shared" si="3"/>
        <v>-4.298823064291462E-2</v>
      </c>
      <c r="J48" s="1" t="s">
        <v>3</v>
      </c>
      <c r="K48" s="1">
        <v>-5.3973769744053698E-2</v>
      </c>
      <c r="L48" s="1">
        <v>4.7851450572212649E-2</v>
      </c>
      <c r="M48" s="1">
        <v>4.9066936039947807E-2</v>
      </c>
      <c r="N48" s="1">
        <v>1</v>
      </c>
      <c r="O48" s="2">
        <v>0.18582099679198949</v>
      </c>
    </row>
    <row r="49" spans="1:15" ht="15" thickBot="1" x14ac:dyDescent="0.35">
      <c r="A49" s="4">
        <v>2014</v>
      </c>
      <c r="B49" s="4">
        <v>0.27147377247783866</v>
      </c>
      <c r="C49" s="4">
        <v>-2.9104324656691945E-2</v>
      </c>
      <c r="D49" s="4">
        <v>0.13519999999999999</v>
      </c>
      <c r="E49" s="4">
        <v>5.0000000000000001E-4</v>
      </c>
      <c r="F49" s="4">
        <v>0.1075</v>
      </c>
      <c r="G49" s="4">
        <f t="shared" si="3"/>
        <v>0.1204155708507631</v>
      </c>
      <c r="J49" s="2" t="s">
        <v>4</v>
      </c>
      <c r="K49" s="2">
        <v>4.4138662171244923E-2</v>
      </c>
      <c r="L49" s="2">
        <v>-0.14288941704837724</v>
      </c>
      <c r="M49" s="2">
        <v>-1.3878762107780888E-2</v>
      </c>
      <c r="N49" s="2">
        <v>0.18582099679198949</v>
      </c>
      <c r="O49" s="2">
        <v>1</v>
      </c>
    </row>
    <row r="50" spans="1:15" x14ac:dyDescent="0.3">
      <c r="A50" s="4">
        <v>2015</v>
      </c>
      <c r="B50" s="9">
        <v>2.2896605314939755E-2</v>
      </c>
      <c r="C50" s="9">
        <v>-9.2662296468598027E-2</v>
      </c>
      <c r="D50" s="9">
        <v>1.38E-2</v>
      </c>
      <c r="E50" s="9">
        <v>5.0000000000000001E-4</v>
      </c>
      <c r="F50" s="9">
        <v>1.2800000000000001E-2</v>
      </c>
      <c r="G50" s="4">
        <f t="shared" si="3"/>
        <v>-9.5404828564506165E-3</v>
      </c>
    </row>
    <row r="51" spans="1:15" x14ac:dyDescent="0.3">
      <c r="A51" s="4">
        <v>2016</v>
      </c>
      <c r="B51" s="9">
        <v>9.2828001622769177E-2</v>
      </c>
      <c r="C51" s="9">
        <v>7.0802647524937035E-2</v>
      </c>
      <c r="D51" s="9">
        <v>0.1177</v>
      </c>
      <c r="E51" s="9">
        <v>3.2000000000000002E-3</v>
      </c>
      <c r="F51" s="9">
        <v>6.8999999999999999E-3</v>
      </c>
      <c r="G51" s="4">
        <f t="shared" si="3"/>
        <v>5.9863234277808132E-2</v>
      </c>
    </row>
    <row r="52" spans="1:15" ht="15" thickBot="1" x14ac:dyDescent="0.35">
      <c r="A52" s="4">
        <v>2017</v>
      </c>
      <c r="B52" s="9">
        <v>9.2672861307701915E-2</v>
      </c>
      <c r="C52" s="9">
        <v>0.14290689069777551</v>
      </c>
      <c r="D52" s="9">
        <v>0.21609999999999999</v>
      </c>
      <c r="E52" s="9">
        <v>9.2999999999999992E-3</v>
      </c>
      <c r="F52" s="9">
        <v>2.8000000000000001E-2</v>
      </c>
      <c r="G52" s="4">
        <f t="shared" si="3"/>
        <v>0.10399836738433639</v>
      </c>
      <c r="K52" s="1">
        <v>1</v>
      </c>
      <c r="L52" s="1">
        <v>-0.15824869299533434</v>
      </c>
      <c r="M52" s="1">
        <v>0.56406891992862163</v>
      </c>
      <c r="N52" s="1">
        <v>-5.3973769744053698E-2</v>
      </c>
      <c r="O52" s="2">
        <v>4.4138662171244923E-2</v>
      </c>
    </row>
    <row r="53" spans="1:15" ht="15" thickBot="1" x14ac:dyDescent="0.35">
      <c r="A53" s="4">
        <v>2018</v>
      </c>
      <c r="B53" s="9">
        <v>-4.1005659999999999E-2</v>
      </c>
      <c r="C53" s="9">
        <v>-2.4070688604509338E-2</v>
      </c>
      <c r="D53" s="9">
        <v>-4.2299999999999997E-2</v>
      </c>
      <c r="E53" s="9">
        <v>1.9400000000000001E-2</v>
      </c>
      <c r="F53" s="9">
        <v>-2.0000000000000001E-4</v>
      </c>
      <c r="G53" s="4">
        <f t="shared" si="3"/>
        <v>-2.3202915766411102E-2</v>
      </c>
      <c r="K53" s="1"/>
      <c r="L53" s="1">
        <v>1</v>
      </c>
      <c r="M53" s="1">
        <v>-0.23188509928676648</v>
      </c>
      <c r="N53" s="1">
        <v>4.7851450572212649E-2</v>
      </c>
      <c r="O53" s="2">
        <v>-0.14288941704837724</v>
      </c>
    </row>
    <row r="54" spans="1:15" ht="15" thickBot="1" x14ac:dyDescent="0.35">
      <c r="A54" s="4">
        <v>2019</v>
      </c>
      <c r="B54" s="9">
        <v>0.28070000000000001</v>
      </c>
      <c r="C54" s="9">
        <v>0.18681704651888853</v>
      </c>
      <c r="D54" s="9">
        <v>0.31219999999999998</v>
      </c>
      <c r="E54" s="9">
        <v>1.55E-2</v>
      </c>
      <c r="F54" s="9">
        <v>9.64E-2</v>
      </c>
      <c r="G54" s="4">
        <f t="shared" si="3"/>
        <v>0.2001522146551323</v>
      </c>
      <c r="K54" s="1"/>
      <c r="L54" s="1"/>
      <c r="M54" s="1">
        <v>1</v>
      </c>
      <c r="N54" s="1">
        <v>4.9066936039947807E-2</v>
      </c>
      <c r="O54" s="2">
        <v>-1.3878762107780888E-2</v>
      </c>
    </row>
    <row r="55" spans="1:15" ht="15" thickBot="1" x14ac:dyDescent="0.35">
      <c r="K55" s="1"/>
      <c r="L55" s="1"/>
      <c r="M55" s="1"/>
      <c r="N55" s="1">
        <v>1</v>
      </c>
      <c r="O55" s="2">
        <v>0.18582099679198949</v>
      </c>
    </row>
    <row r="56" spans="1:15" ht="15" thickBot="1" x14ac:dyDescent="0.35">
      <c r="K56" s="1"/>
      <c r="L56" s="1"/>
      <c r="M56" s="1"/>
      <c r="N56" s="1"/>
      <c r="O56" s="2">
        <v>1</v>
      </c>
    </row>
  </sheetData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1AD5E-7F61-487F-868E-898B78BF8106}">
  <dimension ref="A2:P56"/>
  <sheetViews>
    <sheetView workbookViewId="0">
      <selection activeCell="H6" sqref="H6:H50"/>
    </sheetView>
  </sheetViews>
  <sheetFormatPr defaultColWidth="9.19921875" defaultRowHeight="14.4" x14ac:dyDescent="0.3"/>
  <cols>
    <col min="1" max="9" width="9.19921875" style="4"/>
    <col min="10" max="10" width="12" style="4" customWidth="1"/>
    <col min="11" max="11" width="56.69921875" style="4" customWidth="1"/>
    <col min="12" max="16384" width="9.19921875" style="4"/>
  </cols>
  <sheetData>
    <row r="2" spans="1:16" x14ac:dyDescent="0.3">
      <c r="A2" s="4" t="s">
        <v>8</v>
      </c>
      <c r="B2" s="4">
        <f>B3*B5</f>
        <v>0</v>
      </c>
      <c r="C2" s="4">
        <f t="shared" ref="C2:F2" si="0">C3*C5</f>
        <v>0</v>
      </c>
      <c r="D2" s="4">
        <f t="shared" si="0"/>
        <v>0.1756844268898235</v>
      </c>
      <c r="E2" s="4">
        <f t="shared" si="0"/>
        <v>0</v>
      </c>
      <c r="F2" s="4">
        <f t="shared" si="0"/>
        <v>0</v>
      </c>
    </row>
    <row r="3" spans="1:16" x14ac:dyDescent="0.3">
      <c r="A3" s="4" t="s">
        <v>7</v>
      </c>
      <c r="B3" s="5">
        <v>0</v>
      </c>
      <c r="C3" s="5">
        <v>0</v>
      </c>
      <c r="D3" s="5">
        <v>1</v>
      </c>
      <c r="E3" s="5">
        <v>0</v>
      </c>
      <c r="F3" s="5">
        <v>0</v>
      </c>
      <c r="G3" s="4">
        <f>SUM(wts)</f>
        <v>1</v>
      </c>
      <c r="J3" s="4" t="s">
        <v>15</v>
      </c>
    </row>
    <row r="4" spans="1:16" x14ac:dyDescent="0.3">
      <c r="A4" s="4" t="s">
        <v>5</v>
      </c>
      <c r="B4" s="4">
        <f>AVERAGE(B7:B49)</f>
        <v>0.12110642480807206</v>
      </c>
      <c r="C4" s="4">
        <f t="shared" ref="C4:F4" si="1">AVERAGE(C7:C49)</f>
        <v>0.11265884303618208</v>
      </c>
      <c r="D4" s="4">
        <f t="shared" si="1"/>
        <v>0.11980232558139538</v>
      </c>
      <c r="E4" s="4">
        <f t="shared" si="1"/>
        <v>5.0216279069767451E-2</v>
      </c>
      <c r="F4" s="4">
        <f t="shared" si="1"/>
        <v>7.6460465116279075E-2</v>
      </c>
      <c r="J4" s="4">
        <f>MIN(G7:G50)</f>
        <v>-0.36549999999999999</v>
      </c>
    </row>
    <row r="5" spans="1:16" x14ac:dyDescent="0.3">
      <c r="A5" s="4" t="s">
        <v>6</v>
      </c>
      <c r="B5" s="4">
        <f>STDEV(B6:B49)</f>
        <v>0.2081215965661207</v>
      </c>
      <c r="C5" s="4">
        <f t="shared" ref="C5:F5" si="2">STDEV(C6:C49)</f>
        <v>0.30736349197942131</v>
      </c>
      <c r="D5" s="4">
        <f t="shared" si="2"/>
        <v>0.1756844268898235</v>
      </c>
      <c r="E5" s="4">
        <f t="shared" si="2"/>
        <v>3.3618687619441645E-2</v>
      </c>
      <c r="F5" s="4">
        <f t="shared" si="2"/>
        <v>9.8658697730477612E-2</v>
      </c>
    </row>
    <row r="6" spans="1:16" x14ac:dyDescent="0.3">
      <c r="A6" s="4">
        <v>1971</v>
      </c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12</v>
      </c>
    </row>
    <row r="7" spans="1:16" x14ac:dyDescent="0.3">
      <c r="A7" s="4">
        <v>1972</v>
      </c>
      <c r="B7" s="4">
        <v>0.11192500000000001</v>
      </c>
      <c r="C7" s="4">
        <v>0.46538895152198406</v>
      </c>
      <c r="D7" s="4">
        <v>0.18759999999999999</v>
      </c>
      <c r="E7" s="4">
        <v>3.95E-2</v>
      </c>
      <c r="F7" s="4">
        <v>2.8199999999999999E-2</v>
      </c>
      <c r="G7" s="4">
        <f t="shared" ref="G7:G54" si="3">SUMPRODUCT(wts,B7:F7)</f>
        <v>0.18759999999999999</v>
      </c>
    </row>
    <row r="8" spans="1:16" x14ac:dyDescent="0.3">
      <c r="A8" s="4">
        <v>1973</v>
      </c>
      <c r="B8" s="4">
        <v>-0.27216699999999999</v>
      </c>
      <c r="C8" s="4">
        <v>0.76565625480843225</v>
      </c>
      <c r="D8" s="4">
        <v>-0.1431</v>
      </c>
      <c r="E8" s="4">
        <v>6.7299999999999999E-2</v>
      </c>
      <c r="F8" s="4">
        <v>3.6600000000000001E-2</v>
      </c>
      <c r="G8" s="4">
        <f t="shared" si="3"/>
        <v>-0.1431</v>
      </c>
    </row>
    <row r="9" spans="1:16" x14ac:dyDescent="0.3">
      <c r="A9" s="4">
        <v>1974</v>
      </c>
      <c r="B9" s="4">
        <v>-0.42231600000000002</v>
      </c>
      <c r="C9" s="4">
        <v>0.6122004357298475</v>
      </c>
      <c r="D9" s="4">
        <v>-0.25900000000000001</v>
      </c>
      <c r="E9" s="4">
        <v>7.7799999999999994E-2</v>
      </c>
      <c r="F9" s="4">
        <v>1.9900000000000001E-2</v>
      </c>
      <c r="G9" s="4">
        <f t="shared" si="3"/>
        <v>-0.25900000000000001</v>
      </c>
    </row>
    <row r="10" spans="1:16" x14ac:dyDescent="0.3">
      <c r="A10" s="4">
        <v>1975</v>
      </c>
      <c r="B10" s="4">
        <v>0.363367</v>
      </c>
      <c r="C10" s="4">
        <v>-0.24135135135135138</v>
      </c>
      <c r="D10" s="4">
        <v>0.37</v>
      </c>
      <c r="E10" s="4">
        <v>5.9900000000000002E-2</v>
      </c>
      <c r="F10" s="4">
        <v>3.61E-2</v>
      </c>
      <c r="G10" s="4">
        <f t="shared" si="3"/>
        <v>0.37</v>
      </c>
    </row>
    <row r="11" spans="1:16" x14ac:dyDescent="0.3">
      <c r="A11" s="4">
        <v>1976</v>
      </c>
      <c r="B11" s="4">
        <v>0.48973700000000003</v>
      </c>
      <c r="C11" s="4">
        <v>-3.0281439258995371E-2</v>
      </c>
      <c r="D11" s="4">
        <v>0.23830000000000001</v>
      </c>
      <c r="E11" s="4">
        <v>4.9700000000000001E-2</v>
      </c>
      <c r="F11" s="4">
        <v>0.1598</v>
      </c>
      <c r="G11" s="4">
        <f t="shared" si="3"/>
        <v>0.23830000000000001</v>
      </c>
      <c r="I11"/>
      <c r="J11"/>
      <c r="K11"/>
      <c r="L11"/>
      <c r="M11"/>
      <c r="N11"/>
      <c r="O11"/>
      <c r="P11" s="5"/>
    </row>
    <row r="12" spans="1:16" x14ac:dyDescent="0.3">
      <c r="A12" s="4">
        <v>1977</v>
      </c>
      <c r="B12" s="4">
        <v>0.19076499999999999</v>
      </c>
      <c r="C12" s="4">
        <v>0.2387950036737693</v>
      </c>
      <c r="D12" s="4">
        <v>-6.9800000000000001E-2</v>
      </c>
      <c r="E12" s="4">
        <v>5.1299999999999998E-2</v>
      </c>
      <c r="F12" s="4">
        <v>1.29E-2</v>
      </c>
      <c r="G12" s="4">
        <f t="shared" si="3"/>
        <v>-6.9800000000000001E-2</v>
      </c>
      <c r="I12"/>
      <c r="J12"/>
      <c r="K12"/>
      <c r="L12"/>
      <c r="M12"/>
      <c r="N12"/>
      <c r="O12"/>
      <c r="P12" s="5"/>
    </row>
    <row r="13" spans="1:16" x14ac:dyDescent="0.3">
      <c r="A13" s="4">
        <v>1978</v>
      </c>
      <c r="B13" s="4">
        <v>-1.6404999999999999E-2</v>
      </c>
      <c r="C13" s="4">
        <v>0.34727164887307244</v>
      </c>
      <c r="D13" s="4">
        <v>6.5100000000000005E-2</v>
      </c>
      <c r="E13" s="4">
        <v>6.93E-2</v>
      </c>
      <c r="F13" s="4">
        <v>-7.7999999999999996E-3</v>
      </c>
      <c r="G13" s="4">
        <f t="shared" si="3"/>
        <v>6.5100000000000005E-2</v>
      </c>
      <c r="I13"/>
      <c r="J13"/>
      <c r="K13"/>
      <c r="L13"/>
      <c r="M13"/>
      <c r="N13"/>
      <c r="O13"/>
      <c r="P13" s="5"/>
    </row>
    <row r="14" spans="1:16" x14ac:dyDescent="0.3">
      <c r="A14" s="4">
        <v>1979</v>
      </c>
      <c r="B14" s="4">
        <v>0.30525999999999998</v>
      </c>
      <c r="C14" s="4">
        <v>1.4609289016068678</v>
      </c>
      <c r="D14" s="4">
        <v>0.1852</v>
      </c>
      <c r="E14" s="4">
        <v>9.9400000000000002E-2</v>
      </c>
      <c r="F14" s="4">
        <v>6.7000000000000002E-3</v>
      </c>
      <c r="G14" s="4">
        <f t="shared" si="3"/>
        <v>0.1852</v>
      </c>
      <c r="I14"/>
      <c r="J14"/>
      <c r="K14"/>
      <c r="L14"/>
      <c r="M14"/>
      <c r="N14"/>
      <c r="O14"/>
      <c r="P14" s="5"/>
    </row>
    <row r="15" spans="1:16" x14ac:dyDescent="0.3">
      <c r="A15" s="4">
        <v>1980</v>
      </c>
      <c r="B15" s="4">
        <v>0.28019500000000003</v>
      </c>
      <c r="C15" s="4">
        <v>5.9033989266547404E-2</v>
      </c>
      <c r="D15" s="4">
        <v>0.31740000000000002</v>
      </c>
      <c r="E15" s="4">
        <v>0.11219999999999999</v>
      </c>
      <c r="F15" s="4">
        <v>-2.9899999999999999E-2</v>
      </c>
      <c r="G15" s="4">
        <f t="shared" si="3"/>
        <v>0.31740000000000002</v>
      </c>
      <c r="I15"/>
      <c r="J15"/>
      <c r="K15"/>
      <c r="L15"/>
      <c r="M15"/>
      <c r="N15"/>
      <c r="O15"/>
    </row>
    <row r="16" spans="1:16" x14ac:dyDescent="0.3">
      <c r="A16" s="4">
        <v>1981</v>
      </c>
      <c r="B16" s="4">
        <v>8.5755999999999999E-2</v>
      </c>
      <c r="C16" s="4">
        <v>-0.32601351351351349</v>
      </c>
      <c r="D16" s="4">
        <v>-4.7E-2</v>
      </c>
      <c r="E16" s="4">
        <v>0.14299999999999999</v>
      </c>
      <c r="F16" s="4">
        <v>8.2000000000000003E-2</v>
      </c>
      <c r="G16" s="4">
        <f t="shared" si="3"/>
        <v>-4.7E-2</v>
      </c>
      <c r="I16" s="6"/>
      <c r="J16" s="6"/>
      <c r="K16" s="6"/>
      <c r="L16" s="6"/>
      <c r="M16" s="6"/>
      <c r="N16" s="6"/>
      <c r="O16" s="6"/>
    </row>
    <row r="17" spans="1:15" x14ac:dyDescent="0.3">
      <c r="A17" s="4">
        <v>1982</v>
      </c>
      <c r="B17" s="4">
        <v>0.31644</v>
      </c>
      <c r="C17" s="4">
        <v>0.13471177944862156</v>
      </c>
      <c r="D17" s="4">
        <v>0.20419999999999999</v>
      </c>
      <c r="E17" s="4">
        <v>0.1101</v>
      </c>
      <c r="F17" s="4">
        <v>0.3281</v>
      </c>
      <c r="G17" s="4">
        <f t="shared" si="3"/>
        <v>0.20419999999999999</v>
      </c>
      <c r="I17" s="6"/>
      <c r="J17" s="6"/>
      <c r="K17" s="6"/>
      <c r="L17" s="6"/>
      <c r="M17" s="6"/>
      <c r="N17" s="6"/>
      <c r="O17" s="6"/>
    </row>
    <row r="18" spans="1:15" x14ac:dyDescent="0.3">
      <c r="A18" s="4">
        <v>1983</v>
      </c>
      <c r="B18" s="4">
        <v>0.254689</v>
      </c>
      <c r="C18" s="4">
        <v>-0.15184980673660961</v>
      </c>
      <c r="D18" s="4">
        <v>0.22339999999999999</v>
      </c>
      <c r="E18" s="4">
        <v>8.4500000000000006E-2</v>
      </c>
      <c r="F18" s="4">
        <v>3.2000000000000001E-2</v>
      </c>
      <c r="G18" s="4">
        <f t="shared" si="3"/>
        <v>0.22339999999999999</v>
      </c>
      <c r="I18" s="6"/>
      <c r="J18" s="6"/>
      <c r="K18" s="6"/>
      <c r="L18" s="6"/>
      <c r="M18" s="6"/>
      <c r="N18" s="6"/>
      <c r="O18" s="6"/>
    </row>
    <row r="19" spans="1:15" x14ac:dyDescent="0.3">
      <c r="A19" s="4">
        <v>1984</v>
      </c>
      <c r="B19" s="4">
        <v>0.14815300000000001</v>
      </c>
      <c r="C19" s="4">
        <v>-0.20247395833333334</v>
      </c>
      <c r="D19" s="4">
        <v>6.1499999999999999E-2</v>
      </c>
      <c r="E19" s="4">
        <v>9.6100000000000005E-2</v>
      </c>
      <c r="F19" s="4">
        <v>0.13730000000000001</v>
      </c>
      <c r="G19" s="4">
        <f t="shared" si="3"/>
        <v>6.1499999999999999E-2</v>
      </c>
      <c r="I19" s="6"/>
      <c r="J19" s="6"/>
      <c r="K19" s="6"/>
      <c r="L19" s="6"/>
      <c r="M19" s="6"/>
      <c r="N19" s="6"/>
      <c r="O19" s="6"/>
    </row>
    <row r="20" spans="1:15" x14ac:dyDescent="0.3">
      <c r="A20" s="4">
        <v>1985</v>
      </c>
      <c r="B20" s="4">
        <v>5.9199000000000002E-2</v>
      </c>
      <c r="C20" s="4">
        <v>6.8081632653061303E-2</v>
      </c>
      <c r="D20" s="4">
        <v>0.31240000000000001</v>
      </c>
      <c r="E20" s="4">
        <v>7.4899999999999994E-2</v>
      </c>
      <c r="F20" s="4">
        <v>0.2571</v>
      </c>
      <c r="G20" s="4">
        <f t="shared" si="3"/>
        <v>0.31240000000000001</v>
      </c>
      <c r="I20" s="6"/>
      <c r="J20" s="6"/>
      <c r="K20" s="6"/>
      <c r="L20" s="6"/>
      <c r="M20" s="6"/>
      <c r="N20" s="6"/>
      <c r="O20" s="6"/>
    </row>
    <row r="21" spans="1:15" x14ac:dyDescent="0.3">
      <c r="A21" s="4">
        <v>1986</v>
      </c>
      <c r="B21" s="4">
        <v>0.19175799999999998</v>
      </c>
      <c r="C21" s="4">
        <v>0.23020483032711694</v>
      </c>
      <c r="D21" s="4">
        <v>0.18490000000000001</v>
      </c>
      <c r="E21" s="4">
        <v>6.0400000000000002E-2</v>
      </c>
      <c r="F21" s="4">
        <v>0.24279999999999999</v>
      </c>
      <c r="G21" s="4">
        <f t="shared" si="3"/>
        <v>0.18490000000000001</v>
      </c>
      <c r="I21" s="6"/>
      <c r="J21" s="6"/>
      <c r="K21" s="6"/>
      <c r="L21" s="6"/>
      <c r="M21" s="6"/>
      <c r="N21" s="6"/>
      <c r="O21" s="6"/>
    </row>
    <row r="22" spans="1:15" x14ac:dyDescent="0.3">
      <c r="A22" s="4">
        <v>1987</v>
      </c>
      <c r="B22" s="4">
        <v>-0.106686</v>
      </c>
      <c r="C22" s="4">
        <v>0.20303180914512936</v>
      </c>
      <c r="D22" s="4">
        <v>5.8099999999999999E-2</v>
      </c>
      <c r="E22" s="4">
        <v>5.7200000000000001E-2</v>
      </c>
      <c r="F22" s="4">
        <v>-4.9599999999999998E-2</v>
      </c>
      <c r="G22" s="4">
        <f t="shared" si="3"/>
        <v>5.8099999999999999E-2</v>
      </c>
      <c r="I22" s="6"/>
      <c r="J22" s="6"/>
      <c r="K22" s="6"/>
      <c r="L22" s="6"/>
      <c r="M22" s="6"/>
      <c r="N22" s="6"/>
      <c r="O22" s="6"/>
    </row>
    <row r="23" spans="1:15" x14ac:dyDescent="0.3">
      <c r="A23" s="4">
        <v>1988</v>
      </c>
      <c r="B23" s="4">
        <v>0.11355399999999999</v>
      </c>
      <c r="C23" s="4">
        <v>-0.14563106796116504</v>
      </c>
      <c r="D23" s="4">
        <v>0.16539999999999999</v>
      </c>
      <c r="E23" s="4">
        <v>6.4500000000000002E-2</v>
      </c>
      <c r="F23" s="4">
        <v>8.2199999999999995E-2</v>
      </c>
      <c r="G23" s="4">
        <f t="shared" si="3"/>
        <v>0.16539999999999999</v>
      </c>
      <c r="I23" s="6"/>
      <c r="J23" s="6"/>
      <c r="K23" s="6"/>
      <c r="L23" s="6"/>
      <c r="M23" s="6"/>
      <c r="N23" s="6"/>
      <c r="O23" s="6"/>
    </row>
    <row r="24" spans="1:15" x14ac:dyDescent="0.3">
      <c r="A24" s="4">
        <v>1989</v>
      </c>
      <c r="B24" s="4">
        <v>-1.8135999999999999E-2</v>
      </c>
      <c r="C24" s="4">
        <v>-2.8892649903288308E-2</v>
      </c>
      <c r="D24" s="4">
        <v>0.31480000000000002</v>
      </c>
      <c r="E24" s="4">
        <v>8.1100000000000005E-2</v>
      </c>
      <c r="F24" s="4">
        <v>0.1769</v>
      </c>
      <c r="G24" s="4">
        <f t="shared" si="3"/>
        <v>0.31480000000000002</v>
      </c>
      <c r="I24" s="6"/>
      <c r="J24" s="6"/>
      <c r="K24" s="7"/>
      <c r="L24" s="6"/>
      <c r="M24" s="6"/>
      <c r="N24" s="6"/>
      <c r="O24" s="6"/>
    </row>
    <row r="25" spans="1:15" x14ac:dyDescent="0.3">
      <c r="A25" s="4">
        <v>1990</v>
      </c>
      <c r="B25" s="4">
        <v>-0.17345099999999999</v>
      </c>
      <c r="C25" s="4">
        <v>-2.2781028258433905E-2</v>
      </c>
      <c r="D25" s="4">
        <v>-3.0599999999999999E-2</v>
      </c>
      <c r="E25" s="4">
        <v>7.5499999999999998E-2</v>
      </c>
      <c r="F25" s="4">
        <v>6.2399999999999997E-2</v>
      </c>
      <c r="G25" s="4">
        <f t="shared" si="3"/>
        <v>-3.0599999999999999E-2</v>
      </c>
      <c r="I25" s="6"/>
      <c r="J25" s="6"/>
      <c r="K25" s="6"/>
      <c r="L25" s="6"/>
      <c r="M25" s="6"/>
      <c r="N25" s="6"/>
      <c r="O25" s="6"/>
    </row>
    <row r="26" spans="1:15" x14ac:dyDescent="0.3">
      <c r="A26" s="4">
        <v>1991</v>
      </c>
      <c r="B26" s="4">
        <v>0.35679099999999997</v>
      </c>
      <c r="C26" s="4">
        <v>-0.10522292993630576</v>
      </c>
      <c r="D26" s="4">
        <v>0.30230000000000001</v>
      </c>
      <c r="E26" s="4">
        <v>5.6099999999999997E-2</v>
      </c>
      <c r="F26" s="4">
        <v>0.15</v>
      </c>
      <c r="G26" s="4">
        <f t="shared" si="3"/>
        <v>0.30230000000000001</v>
      </c>
      <c r="I26" s="6"/>
      <c r="J26" s="6"/>
      <c r="K26" s="6"/>
      <c r="L26" s="6"/>
      <c r="M26" s="6"/>
      <c r="N26" s="6"/>
      <c r="O26" s="6"/>
    </row>
    <row r="27" spans="1:15" x14ac:dyDescent="0.3">
      <c r="A27" s="4">
        <v>1992</v>
      </c>
      <c r="B27" s="4">
        <v>0.121754</v>
      </c>
      <c r="C27" s="4">
        <v>-6.2072892938496618E-2</v>
      </c>
      <c r="D27" s="4">
        <v>7.4899999999999994E-2</v>
      </c>
      <c r="E27" s="4">
        <v>3.4099999999999998E-2</v>
      </c>
      <c r="F27" s="4">
        <v>9.3600000000000003E-2</v>
      </c>
      <c r="G27" s="4">
        <f t="shared" si="3"/>
        <v>7.4899999999999994E-2</v>
      </c>
      <c r="I27" s="6"/>
      <c r="J27" s="6"/>
      <c r="K27" s="6"/>
      <c r="L27" s="6"/>
      <c r="M27" s="6"/>
      <c r="N27" s="6"/>
      <c r="O27" s="6"/>
    </row>
    <row r="28" spans="1:15" x14ac:dyDescent="0.3">
      <c r="A28" s="4">
        <v>1993</v>
      </c>
      <c r="B28" s="4">
        <v>0.185472</v>
      </c>
      <c r="C28" s="4">
        <v>0.19914996964177301</v>
      </c>
      <c r="D28" s="4">
        <v>9.9699999999999997E-2</v>
      </c>
      <c r="E28" s="4">
        <v>2.98E-2</v>
      </c>
      <c r="F28" s="4">
        <v>0.1421</v>
      </c>
      <c r="G28" s="4">
        <f t="shared" si="3"/>
        <v>9.9699999999999997E-2</v>
      </c>
    </row>
    <row r="29" spans="1:15" x14ac:dyDescent="0.3">
      <c r="A29" s="4">
        <v>1994</v>
      </c>
      <c r="B29" s="4">
        <v>8.0549999999999997E-3</v>
      </c>
      <c r="C29" s="4">
        <v>-3.44303797468355E-2</v>
      </c>
      <c r="D29" s="4">
        <v>1.3299999999999999E-2</v>
      </c>
      <c r="E29" s="4">
        <v>3.9899999999999998E-2</v>
      </c>
      <c r="F29" s="4">
        <v>-8.0399999999999999E-2</v>
      </c>
      <c r="G29" s="4">
        <f t="shared" si="3"/>
        <v>1.3299999999999999E-2</v>
      </c>
    </row>
    <row r="30" spans="1:15" x14ac:dyDescent="0.3">
      <c r="A30" s="4">
        <v>1995</v>
      </c>
      <c r="B30" s="4">
        <v>0.18309</v>
      </c>
      <c r="C30" s="4">
        <v>1.4944939695857487E-2</v>
      </c>
      <c r="D30" s="4">
        <v>0.372</v>
      </c>
      <c r="E30" s="4">
        <v>5.5199999999999999E-2</v>
      </c>
      <c r="F30" s="4">
        <v>0.23480000000000001</v>
      </c>
      <c r="G30" s="4">
        <f t="shared" si="3"/>
        <v>0.372</v>
      </c>
    </row>
    <row r="31" spans="1:15" x14ac:dyDescent="0.3">
      <c r="A31" s="4">
        <v>1996</v>
      </c>
      <c r="B31" s="4">
        <v>0.35753599999999996</v>
      </c>
      <c r="C31" s="4">
        <v>-4.9857917850684601E-2</v>
      </c>
      <c r="D31" s="4">
        <v>0.2268</v>
      </c>
      <c r="E31" s="4">
        <v>5.0200000000000002E-2</v>
      </c>
      <c r="F31" s="4">
        <v>1.43E-2</v>
      </c>
      <c r="G31" s="4">
        <f t="shared" si="3"/>
        <v>0.2268</v>
      </c>
    </row>
    <row r="32" spans="1:15" x14ac:dyDescent="0.3">
      <c r="A32" s="4">
        <v>1997</v>
      </c>
      <c r="B32" s="4">
        <v>0.188609</v>
      </c>
      <c r="C32" s="4">
        <v>-0.21778140293637852</v>
      </c>
      <c r="D32" s="4">
        <v>0.33100000000000002</v>
      </c>
      <c r="E32" s="4">
        <v>5.0500000000000003E-2</v>
      </c>
      <c r="F32" s="4">
        <v>9.9400000000000002E-2</v>
      </c>
      <c r="G32" s="4">
        <f t="shared" si="3"/>
        <v>0.33100000000000002</v>
      </c>
    </row>
    <row r="33" spans="1:15" x14ac:dyDescent="0.3">
      <c r="A33" s="4">
        <v>1998</v>
      </c>
      <c r="B33" s="4">
        <v>-0.18822700000000001</v>
      </c>
      <c r="C33" s="4">
        <v>1.9117135905457468E-3</v>
      </c>
      <c r="D33" s="4">
        <v>0.28339999999999999</v>
      </c>
      <c r="E33" s="4">
        <v>4.7300000000000002E-2</v>
      </c>
      <c r="F33" s="4">
        <v>0.1492</v>
      </c>
      <c r="G33" s="4">
        <f t="shared" si="3"/>
        <v>0.28339999999999999</v>
      </c>
    </row>
    <row r="34" spans="1:15" x14ac:dyDescent="0.3">
      <c r="A34" s="4">
        <v>1999</v>
      </c>
      <c r="B34" s="4">
        <v>-6.4758999999999997E-2</v>
      </c>
      <c r="C34" s="4">
        <v>-2.1509106678230663E-2</v>
      </c>
      <c r="D34" s="4">
        <v>0.2089</v>
      </c>
      <c r="E34" s="4">
        <v>4.5100000000000001E-2</v>
      </c>
      <c r="F34" s="4">
        <v>-8.2500000000000004E-2</v>
      </c>
      <c r="G34" s="4">
        <f t="shared" si="3"/>
        <v>0.2089</v>
      </c>
    </row>
    <row r="35" spans="1:15" x14ac:dyDescent="0.3">
      <c r="A35" s="4">
        <v>2000</v>
      </c>
      <c r="B35" s="4">
        <v>0.25890200000000002</v>
      </c>
      <c r="C35" s="4">
        <v>-3.2795603616380072E-2</v>
      </c>
      <c r="D35" s="4">
        <v>-9.0300000000000005E-2</v>
      </c>
      <c r="E35" s="4">
        <v>5.7599999999999998E-2</v>
      </c>
      <c r="F35" s="4">
        <v>0.1666</v>
      </c>
      <c r="G35" s="4">
        <f t="shared" si="3"/>
        <v>-9.0300000000000005E-2</v>
      </c>
    </row>
    <row r="36" spans="1:15" x14ac:dyDescent="0.3">
      <c r="A36" s="4">
        <v>2001</v>
      </c>
      <c r="B36" s="4">
        <v>0.15502021837079205</v>
      </c>
      <c r="C36" s="4">
        <v>1.9428152492668663E-2</v>
      </c>
      <c r="D36" s="4">
        <v>-0.11849999999999999</v>
      </c>
      <c r="E36" s="4">
        <v>3.6700000000000003E-2</v>
      </c>
      <c r="F36" s="4">
        <v>5.57E-2</v>
      </c>
      <c r="G36" s="4">
        <f t="shared" si="3"/>
        <v>-0.11849999999999999</v>
      </c>
    </row>
    <row r="37" spans="1:15" x14ac:dyDescent="0.3">
      <c r="A37" s="4">
        <v>2002</v>
      </c>
      <c r="B37" s="4">
        <v>5.2155705932549701E-2</v>
      </c>
      <c r="C37" s="4">
        <v>0.23049262855088085</v>
      </c>
      <c r="D37" s="4">
        <v>-0.21970000000000001</v>
      </c>
      <c r="E37" s="4">
        <v>1.66E-2</v>
      </c>
      <c r="F37" s="4">
        <v>0.1512</v>
      </c>
      <c r="G37" s="4">
        <f t="shared" si="3"/>
        <v>-0.21970000000000001</v>
      </c>
    </row>
    <row r="38" spans="1:15" x14ac:dyDescent="0.3">
      <c r="A38" s="4">
        <v>2003</v>
      </c>
      <c r="B38" s="4">
        <v>0.38466344636355609</v>
      </c>
      <c r="C38" s="4">
        <v>0.21332554061952075</v>
      </c>
      <c r="D38" s="4">
        <v>0.28360000000000002</v>
      </c>
      <c r="E38" s="4">
        <v>1.03E-2</v>
      </c>
      <c r="F38" s="4">
        <v>3.8E-3</v>
      </c>
      <c r="G38" s="4">
        <f t="shared" si="3"/>
        <v>0.28360000000000002</v>
      </c>
    </row>
    <row r="39" spans="1:15" x14ac:dyDescent="0.3">
      <c r="A39" s="4">
        <v>2004</v>
      </c>
      <c r="B39" s="4">
        <v>0.3040950579347077</v>
      </c>
      <c r="C39" s="4">
        <v>2.7938342967244758E-2</v>
      </c>
      <c r="D39" s="4">
        <v>0.1074</v>
      </c>
      <c r="E39" s="4">
        <v>1.23E-2</v>
      </c>
      <c r="F39" s="4">
        <v>4.4900000000000002E-2</v>
      </c>
      <c r="G39" s="4">
        <f t="shared" si="3"/>
        <v>0.1074</v>
      </c>
    </row>
    <row r="40" spans="1:15" x14ac:dyDescent="0.3">
      <c r="A40" s="4">
        <v>2005</v>
      </c>
      <c r="B40" s="4">
        <v>8.2881613678449373E-2</v>
      </c>
      <c r="C40" s="4">
        <v>0.22012652296157448</v>
      </c>
      <c r="D40" s="4">
        <v>4.8300000000000003E-2</v>
      </c>
      <c r="E40" s="4">
        <v>3.0099999999999998E-2</v>
      </c>
      <c r="F40" s="4">
        <v>2.87E-2</v>
      </c>
      <c r="G40" s="4">
        <f t="shared" si="3"/>
        <v>4.8300000000000003E-2</v>
      </c>
    </row>
    <row r="41" spans="1:15" x14ac:dyDescent="0.3">
      <c r="A41" s="4">
        <v>2006</v>
      </c>
      <c r="B41" s="4">
        <v>0.34351350828461791</v>
      </c>
      <c r="C41" s="4">
        <v>0.23043686989918388</v>
      </c>
      <c r="D41" s="4">
        <v>0.15609999999999999</v>
      </c>
      <c r="E41" s="4">
        <v>4.6800000000000001E-2</v>
      </c>
      <c r="F41" s="4">
        <v>1.9599999999999999E-2</v>
      </c>
      <c r="G41" s="4">
        <f t="shared" si="3"/>
        <v>0.15609999999999999</v>
      </c>
    </row>
    <row r="42" spans="1:15" x14ac:dyDescent="0.3">
      <c r="A42" s="4">
        <v>2007</v>
      </c>
      <c r="B42" s="4">
        <v>-0.17831286806619573</v>
      </c>
      <c r="C42" s="4">
        <v>0.31213421771361688</v>
      </c>
      <c r="D42" s="4">
        <v>5.4800000000000001E-2</v>
      </c>
      <c r="E42" s="4">
        <v>4.6399999999999997E-2</v>
      </c>
      <c r="F42" s="4">
        <v>0.1021</v>
      </c>
      <c r="G42" s="4">
        <f t="shared" si="3"/>
        <v>5.4800000000000001E-2</v>
      </c>
    </row>
    <row r="43" spans="1:15" ht="15" thickBot="1" x14ac:dyDescent="0.35">
      <c r="A43" s="4">
        <v>2008</v>
      </c>
      <c r="B43" s="4">
        <v>-0.37335737073269881</v>
      </c>
      <c r="C43" s="4">
        <v>3.4493012191495691E-2</v>
      </c>
      <c r="D43" s="4">
        <v>-0.36549999999999999</v>
      </c>
      <c r="E43" s="4">
        <v>1.5900000000000001E-2</v>
      </c>
      <c r="F43" s="4">
        <v>0.20100000000000001</v>
      </c>
      <c r="G43" s="4">
        <f t="shared" si="3"/>
        <v>-0.36549999999999999</v>
      </c>
    </row>
    <row r="44" spans="1:15" x14ac:dyDescent="0.3">
      <c r="A44" s="4">
        <v>2009</v>
      </c>
      <c r="B44" s="4">
        <v>0.27447385616306352</v>
      </c>
      <c r="C44" s="4">
        <v>0.27967806841046278</v>
      </c>
      <c r="D44" s="4">
        <v>0.25940000000000002</v>
      </c>
      <c r="E44" s="4">
        <v>1.4E-3</v>
      </c>
      <c r="F44" s="4">
        <v>-0.11119999999999999</v>
      </c>
      <c r="G44" s="4">
        <f t="shared" si="3"/>
        <v>0.25940000000000002</v>
      </c>
      <c r="J44" s="3"/>
      <c r="K44" s="3" t="s">
        <v>0</v>
      </c>
      <c r="L44" s="3" t="s">
        <v>1</v>
      </c>
      <c r="M44" s="3" t="s">
        <v>2</v>
      </c>
      <c r="N44" s="3" t="s">
        <v>3</v>
      </c>
      <c r="O44" s="3" t="s">
        <v>4</v>
      </c>
    </row>
    <row r="45" spans="1:15" ht="15" thickBot="1" x14ac:dyDescent="0.35">
      <c r="A45" s="4">
        <v>2010</v>
      </c>
      <c r="B45" s="4">
        <v>0.27580178153182211</v>
      </c>
      <c r="C45" s="4">
        <v>0.26280323450134768</v>
      </c>
      <c r="D45" s="4">
        <v>0.1482</v>
      </c>
      <c r="E45" s="4">
        <v>1.2999999999999999E-3</v>
      </c>
      <c r="F45" s="4">
        <v>8.4599999999999995E-2</v>
      </c>
      <c r="G45" s="4">
        <f t="shared" si="3"/>
        <v>0.1482</v>
      </c>
      <c r="J45" s="1" t="s">
        <v>0</v>
      </c>
      <c r="K45" s="1">
        <v>1</v>
      </c>
      <c r="L45" s="1">
        <v>-0.15824869299533434</v>
      </c>
      <c r="M45" s="1">
        <v>0.56406891992862163</v>
      </c>
      <c r="N45" s="1">
        <v>-5.3973769744053698E-2</v>
      </c>
      <c r="O45" s="2">
        <v>4.4138662171244923E-2</v>
      </c>
    </row>
    <row r="46" spans="1:15" ht="15" thickBot="1" x14ac:dyDescent="0.35">
      <c r="A46" s="4">
        <v>2011</v>
      </c>
      <c r="B46" s="4">
        <v>7.2774791913012615E-2</v>
      </c>
      <c r="C46" s="4">
        <v>0.13127001067235858</v>
      </c>
      <c r="D46" s="4">
        <v>2.1000000000000001E-2</v>
      </c>
      <c r="E46" s="4">
        <v>2.9999999999999997E-4</v>
      </c>
      <c r="F46" s="4">
        <v>0.16039999999999999</v>
      </c>
      <c r="G46" s="4">
        <f t="shared" si="3"/>
        <v>2.1000000000000001E-2</v>
      </c>
      <c r="J46" s="1" t="s">
        <v>1</v>
      </c>
      <c r="K46" s="1">
        <v>-0.15824869299533434</v>
      </c>
      <c r="L46" s="1">
        <v>1</v>
      </c>
      <c r="M46" s="1">
        <v>-0.23188509928676648</v>
      </c>
      <c r="N46" s="1">
        <v>4.7851450572212649E-2</v>
      </c>
      <c r="O46" s="2">
        <v>-0.14288941704837724</v>
      </c>
    </row>
    <row r="47" spans="1:15" ht="15" thickBot="1" x14ac:dyDescent="0.35">
      <c r="A47" s="4">
        <v>2012</v>
      </c>
      <c r="B47" s="4">
        <v>0.20144666240860665</v>
      </c>
      <c r="C47" s="4">
        <v>5.7547169811320756E-2</v>
      </c>
      <c r="D47" s="4">
        <v>0.15890000000000001</v>
      </c>
      <c r="E47" s="4">
        <v>5.0000000000000001E-4</v>
      </c>
      <c r="F47" s="4">
        <v>2.9700000000000001E-2</v>
      </c>
      <c r="G47" s="4">
        <f t="shared" si="3"/>
        <v>0.15890000000000001</v>
      </c>
      <c r="J47" s="1" t="s">
        <v>2</v>
      </c>
      <c r="K47" s="1">
        <v>0.56406891992862163</v>
      </c>
      <c r="L47" s="1">
        <v>-0.23188509928676648</v>
      </c>
      <c r="M47" s="1">
        <v>1</v>
      </c>
      <c r="N47" s="1">
        <v>4.9066936039947807E-2</v>
      </c>
      <c r="O47" s="2">
        <v>-1.3878762107780888E-2</v>
      </c>
    </row>
    <row r="48" spans="1:15" ht="15" thickBot="1" x14ac:dyDescent="0.35">
      <c r="A48" s="4">
        <v>2013</v>
      </c>
      <c r="B48" s="4">
        <v>3.2086090486978636E-2</v>
      </c>
      <c r="C48" s="4">
        <v>-0.27460600654177819</v>
      </c>
      <c r="D48" s="4">
        <v>0.32150000000000001</v>
      </c>
      <c r="E48" s="4">
        <v>6.9999999999999999E-4</v>
      </c>
      <c r="F48" s="4">
        <v>-9.0999999999999998E-2</v>
      </c>
      <c r="G48" s="4">
        <f t="shared" si="3"/>
        <v>0.32150000000000001</v>
      </c>
      <c r="J48" s="1" t="s">
        <v>3</v>
      </c>
      <c r="K48" s="1">
        <v>-5.3973769744053698E-2</v>
      </c>
      <c r="L48" s="1">
        <v>4.7851450572212649E-2</v>
      </c>
      <c r="M48" s="1">
        <v>4.9066936039947807E-2</v>
      </c>
      <c r="N48" s="1">
        <v>1</v>
      </c>
      <c r="O48" s="2">
        <v>0.18582099679198949</v>
      </c>
    </row>
    <row r="49" spans="1:15" ht="15" thickBot="1" x14ac:dyDescent="0.35">
      <c r="A49" s="4">
        <v>2014</v>
      </c>
      <c r="B49" s="4">
        <v>0.27147377247783866</v>
      </c>
      <c r="C49" s="4">
        <v>-2.9104324656691945E-2</v>
      </c>
      <c r="D49" s="4">
        <v>0.13519999999999999</v>
      </c>
      <c r="E49" s="4">
        <v>5.0000000000000001E-4</v>
      </c>
      <c r="F49" s="4">
        <v>0.1075</v>
      </c>
      <c r="G49" s="4">
        <f t="shared" si="3"/>
        <v>0.13519999999999999</v>
      </c>
      <c r="J49" s="2" t="s">
        <v>4</v>
      </c>
      <c r="K49" s="2">
        <v>4.4138662171244923E-2</v>
      </c>
      <c r="L49" s="2">
        <v>-0.14288941704837724</v>
      </c>
      <c r="M49" s="2">
        <v>-1.3878762107780888E-2</v>
      </c>
      <c r="N49" s="2">
        <v>0.18582099679198949</v>
      </c>
      <c r="O49" s="2">
        <v>1</v>
      </c>
    </row>
    <row r="50" spans="1:15" x14ac:dyDescent="0.3">
      <c r="A50" s="4">
        <v>2015</v>
      </c>
      <c r="B50" s="9">
        <v>2.2896605314939755E-2</v>
      </c>
      <c r="C50" s="9">
        <v>-9.2662296468598027E-2</v>
      </c>
      <c r="D50" s="9">
        <v>1.38E-2</v>
      </c>
      <c r="E50" s="9">
        <v>5.0000000000000001E-4</v>
      </c>
      <c r="F50" s="9">
        <v>1.2800000000000001E-2</v>
      </c>
      <c r="G50" s="4">
        <f t="shared" si="3"/>
        <v>1.38E-2</v>
      </c>
    </row>
    <row r="51" spans="1:15" x14ac:dyDescent="0.3">
      <c r="A51" s="4">
        <v>2016</v>
      </c>
      <c r="B51" s="9">
        <v>9.2828001622769177E-2</v>
      </c>
      <c r="C51" s="9">
        <v>7.0802647524937035E-2</v>
      </c>
      <c r="D51" s="9">
        <v>0.1177</v>
      </c>
      <c r="E51" s="9">
        <v>3.2000000000000002E-3</v>
      </c>
      <c r="F51" s="9">
        <v>6.8999999999999999E-3</v>
      </c>
      <c r="G51" s="4">
        <f t="shared" si="3"/>
        <v>0.1177</v>
      </c>
    </row>
    <row r="52" spans="1:15" ht="15" thickBot="1" x14ac:dyDescent="0.35">
      <c r="A52" s="4">
        <v>2017</v>
      </c>
      <c r="B52" s="9">
        <v>9.2672861307701915E-2</v>
      </c>
      <c r="C52" s="9">
        <v>0.14290689069777551</v>
      </c>
      <c r="D52" s="9">
        <v>0.21609999999999999</v>
      </c>
      <c r="E52" s="9">
        <v>9.2999999999999992E-3</v>
      </c>
      <c r="F52" s="9">
        <v>2.8000000000000001E-2</v>
      </c>
      <c r="G52" s="4">
        <f t="shared" si="3"/>
        <v>0.21609999999999999</v>
      </c>
      <c r="K52" s="1">
        <v>1</v>
      </c>
      <c r="L52" s="1">
        <v>-0.15824869299533434</v>
      </c>
      <c r="M52" s="1">
        <v>0.56406891992862163</v>
      </c>
      <c r="N52" s="1">
        <v>-5.3973769744053698E-2</v>
      </c>
      <c r="O52" s="2">
        <v>4.4138662171244923E-2</v>
      </c>
    </row>
    <row r="53" spans="1:15" ht="15" thickBot="1" x14ac:dyDescent="0.35">
      <c r="A53" s="4">
        <v>2018</v>
      </c>
      <c r="B53" s="9">
        <v>-4.1005659999999999E-2</v>
      </c>
      <c r="C53" s="9">
        <v>-2.4070688604509338E-2</v>
      </c>
      <c r="D53" s="9">
        <v>-4.2299999999999997E-2</v>
      </c>
      <c r="E53" s="9">
        <v>1.9400000000000001E-2</v>
      </c>
      <c r="F53" s="9">
        <v>-2.0000000000000001E-4</v>
      </c>
      <c r="G53" s="4">
        <f t="shared" si="3"/>
        <v>-4.2299999999999997E-2</v>
      </c>
      <c r="K53" s="1"/>
      <c r="L53" s="1">
        <v>1</v>
      </c>
      <c r="M53" s="1">
        <v>-0.23188509928676648</v>
      </c>
      <c r="N53" s="1">
        <v>4.7851450572212649E-2</v>
      </c>
      <c r="O53" s="2">
        <v>-0.14288941704837724</v>
      </c>
    </row>
    <row r="54" spans="1:15" ht="15" thickBot="1" x14ac:dyDescent="0.35">
      <c r="A54" s="4">
        <v>2019</v>
      </c>
      <c r="B54" s="9">
        <v>0.28070000000000001</v>
      </c>
      <c r="C54" s="9">
        <v>0.18681704651888853</v>
      </c>
      <c r="D54" s="9">
        <v>0.31219999999999998</v>
      </c>
      <c r="E54" s="9">
        <v>1.55E-2</v>
      </c>
      <c r="F54" s="9">
        <v>9.64E-2</v>
      </c>
      <c r="G54" s="4">
        <f t="shared" si="3"/>
        <v>0.31219999999999998</v>
      </c>
      <c r="K54" s="1"/>
      <c r="L54" s="1"/>
      <c r="M54" s="1">
        <v>1</v>
      </c>
      <c r="N54" s="1">
        <v>4.9066936039947807E-2</v>
      </c>
      <c r="O54" s="2">
        <v>-1.3878762107780888E-2</v>
      </c>
    </row>
    <row r="55" spans="1:15" ht="15" thickBot="1" x14ac:dyDescent="0.35">
      <c r="K55" s="1"/>
      <c r="L55" s="1"/>
      <c r="M55" s="1"/>
      <c r="N55" s="1">
        <v>1</v>
      </c>
      <c r="O55" s="2">
        <v>0.18582099679198949</v>
      </c>
    </row>
    <row r="56" spans="1:15" ht="15" thickBot="1" x14ac:dyDescent="0.35">
      <c r="K56" s="1"/>
      <c r="L56" s="1"/>
      <c r="M56" s="1"/>
      <c r="N56" s="1"/>
      <c r="O56" s="2">
        <v>1</v>
      </c>
    </row>
  </sheetData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workbookViewId="0"/>
  </sheetViews>
  <sheetFormatPr defaultRowHeight="14.4" x14ac:dyDescent="0.3"/>
  <sheetData>
    <row r="1" spans="1:2" x14ac:dyDescent="0.3">
      <c r="A1">
        <v>1</v>
      </c>
    </row>
    <row r="2" spans="1:2" x14ac:dyDescent="0.3">
      <c r="A2" t="s">
        <v>9</v>
      </c>
    </row>
    <row r="3" spans="1:2" x14ac:dyDescent="0.3">
      <c r="A3">
        <v>1</v>
      </c>
    </row>
    <row r="4" spans="1:2" x14ac:dyDescent="0.3">
      <c r="A4">
        <v>0.06</v>
      </c>
    </row>
    <row r="5" spans="1:2" x14ac:dyDescent="0.3">
      <c r="A5">
        <v>0.12</v>
      </c>
    </row>
    <row r="6" spans="1:2" x14ac:dyDescent="0.3">
      <c r="A6">
        <v>5.0000000000000001E-3</v>
      </c>
    </row>
    <row r="8" spans="1:2" x14ac:dyDescent="0.3">
      <c r="A8" s="8"/>
      <c r="B8" s="8"/>
    </row>
    <row r="9" spans="1:2" x14ac:dyDescent="0.3">
      <c r="A9" t="s">
        <v>10</v>
      </c>
    </row>
    <row r="10" spans="1:2" x14ac:dyDescent="0.3">
      <c r="A10" t="s">
        <v>11</v>
      </c>
    </row>
    <row r="15" spans="1:2" x14ac:dyDescent="0.3">
      <c r="B1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six percent</vt:lpstr>
      <vt:lpstr>eight percent</vt:lpstr>
      <vt:lpstr>ten percent</vt:lpstr>
      <vt:lpstr>All stocks</vt:lpstr>
      <vt:lpstr>'All stocks'!correlationmatrix</vt:lpstr>
      <vt:lpstr>'eight percent'!correlationmatrix</vt:lpstr>
      <vt:lpstr>'six percent'!correlationmatrix</vt:lpstr>
      <vt:lpstr>'ten percent'!correlationmatrix</vt:lpstr>
      <vt:lpstr>'All stocks'!means</vt:lpstr>
      <vt:lpstr>'eight percent'!means</vt:lpstr>
      <vt:lpstr>'six percent'!means</vt:lpstr>
      <vt:lpstr>'ten percent'!means</vt:lpstr>
      <vt:lpstr>'All stocks'!target</vt:lpstr>
      <vt:lpstr>'eight percent'!target</vt:lpstr>
      <vt:lpstr>'ten percent'!target</vt:lpstr>
      <vt:lpstr>target</vt:lpstr>
      <vt:lpstr>'All stocks'!wts</vt:lpstr>
      <vt:lpstr>'eight percent'!wts</vt:lpstr>
      <vt:lpstr>'six percent'!wts</vt:lpstr>
      <vt:lpstr>'ten percent'!wts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Winston, Wayne L.</dc:creator>
  <cp:lastModifiedBy>Owner</cp:lastModifiedBy>
  <dcterms:created xsi:type="dcterms:W3CDTF">2016-09-04T17:17:16Z</dcterms:created>
  <dcterms:modified xsi:type="dcterms:W3CDTF">2020-08-12T21:25:18Z</dcterms:modified>
</cp:coreProperties>
</file>