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0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240\"/>
    </mc:Choice>
  </mc:AlternateContent>
  <xr:revisionPtr revIDLastSave="0" documentId="13_ncr:1_{B7D0323E-CCB3-408B-AA29-AEA53EEFA900}" xr6:coauthVersionLast="45" xr6:coauthVersionMax="45" xr10:uidLastSave="{00000000-0000-0000-0000-000000000000}"/>
  <bookViews>
    <workbookView xWindow="-104" yWindow="-104" windowWidth="22326" windowHeight="12050" activeTab="1" xr2:uid="{5CF70018-F86E-4C6E-8FE4-CC8E546CCCED}"/>
  </bookViews>
  <sheets>
    <sheet name="returns" sheetId="2" r:id="rId1"/>
    <sheet name="Sharpe" sheetId="3" r:id="rId2"/>
  </sheets>
  <definedNames>
    <definedName name="riskfree">Sharpe!$D$1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3" i="2"/>
  <c r="J3" i="2"/>
  <c r="J18" i="2"/>
  <c r="J17" i="2"/>
  <c r="E19" i="3" l="1"/>
  <c r="F19" i="3"/>
  <c r="D19" i="3"/>
  <c r="E18" i="3"/>
  <c r="F18" i="3"/>
  <c r="D18" i="3"/>
  <c r="E17" i="3"/>
  <c r="F17" i="3"/>
  <c r="D17" i="3"/>
  <c r="P17" i="2" l="1"/>
  <c r="P16" i="2"/>
  <c r="P19" i="2" l="1"/>
  <c r="M18" i="2"/>
  <c r="M17" i="2"/>
  <c r="M20" i="2" s="1"/>
  <c r="M16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3" i="2"/>
  <c r="G3" i="2" l="1"/>
  <c r="G212" i="2"/>
  <c r="G208" i="2"/>
  <c r="G204" i="2"/>
  <c r="G200" i="2"/>
  <c r="G195" i="2"/>
  <c r="G191" i="2"/>
  <c r="G187" i="2"/>
  <c r="G183" i="2"/>
  <c r="G179" i="2"/>
  <c r="G175" i="2"/>
  <c r="G171" i="2"/>
  <c r="G167" i="2"/>
  <c r="G163" i="2"/>
  <c r="G157" i="2"/>
  <c r="G153" i="2"/>
  <c r="G147" i="2"/>
  <c r="G142" i="2"/>
  <c r="G138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6" i="2"/>
  <c r="G52" i="2"/>
  <c r="G47" i="2"/>
  <c r="G43" i="2"/>
  <c r="G38" i="2"/>
  <c r="G34" i="2"/>
  <c r="G29" i="2"/>
  <c r="G24" i="2"/>
  <c r="G17" i="2"/>
  <c r="G13" i="2"/>
  <c r="G9" i="2"/>
  <c r="G5" i="2"/>
  <c r="G216" i="2"/>
  <c r="G211" i="2"/>
  <c r="G207" i="2"/>
  <c r="G203" i="2"/>
  <c r="G199" i="2"/>
  <c r="G194" i="2"/>
  <c r="G190" i="2"/>
  <c r="G186" i="2"/>
  <c r="G182" i="2"/>
  <c r="G178" i="2"/>
  <c r="G174" i="2"/>
  <c r="G170" i="2"/>
  <c r="G166" i="2"/>
  <c r="G161" i="2"/>
  <c r="G156" i="2"/>
  <c r="G152" i="2"/>
  <c r="G146" i="2"/>
  <c r="G141" i="2"/>
  <c r="G137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5" i="2"/>
  <c r="G51" i="2"/>
  <c r="G46" i="2"/>
  <c r="G42" i="2"/>
  <c r="G37" i="2"/>
  <c r="G33" i="2"/>
  <c r="G27" i="2"/>
  <c r="G23" i="2"/>
  <c r="G16" i="2"/>
  <c r="G12" i="2"/>
  <c r="G8" i="2"/>
  <c r="G4" i="2"/>
  <c r="G215" i="2"/>
  <c r="G210" i="2"/>
  <c r="G206" i="2"/>
  <c r="G202" i="2"/>
  <c r="G198" i="2"/>
  <c r="G193" i="2"/>
  <c r="G189" i="2"/>
  <c r="G185" i="2"/>
  <c r="G181" i="2"/>
  <c r="G177" i="2"/>
  <c r="G173" i="2"/>
  <c r="G169" i="2"/>
  <c r="G165" i="2"/>
  <c r="G160" i="2"/>
  <c r="G155" i="2"/>
  <c r="G151" i="2"/>
  <c r="G145" i="2"/>
  <c r="G140" i="2"/>
  <c r="G135" i="2"/>
  <c r="G131" i="2"/>
  <c r="G127" i="2"/>
  <c r="G123" i="2"/>
  <c r="G119" i="2"/>
  <c r="G115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8" i="2"/>
  <c r="G54" i="2"/>
  <c r="G49" i="2"/>
  <c r="G45" i="2"/>
  <c r="G40" i="2"/>
  <c r="G36" i="2"/>
  <c r="G32" i="2"/>
  <c r="G26" i="2"/>
  <c r="G19" i="2"/>
  <c r="G15" i="2"/>
  <c r="G11" i="2"/>
  <c r="G7" i="2"/>
  <c r="G21" i="2"/>
  <c r="G214" i="2"/>
  <c r="G209" i="2"/>
  <c r="G205" i="2"/>
  <c r="G201" i="2"/>
  <c r="G196" i="2"/>
  <c r="G192" i="2"/>
  <c r="G188" i="2"/>
  <c r="G184" i="2"/>
  <c r="G180" i="2"/>
  <c r="G176" i="2"/>
  <c r="G172" i="2"/>
  <c r="G168" i="2"/>
  <c r="G164" i="2"/>
  <c r="G159" i="2"/>
  <c r="G154" i="2"/>
  <c r="G150" i="2"/>
  <c r="G144" i="2"/>
  <c r="G139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7" i="2"/>
  <c r="G53" i="2"/>
  <c r="G48" i="2"/>
  <c r="G44" i="2"/>
  <c r="G39" i="2"/>
  <c r="G35" i="2"/>
  <c r="G30" i="2"/>
  <c r="G25" i="2"/>
  <c r="G18" i="2"/>
  <c r="G14" i="2"/>
  <c r="G10" i="2"/>
  <c r="G6" i="2"/>
</calcChain>
</file>

<file path=xl/sharedStrings.xml><?xml version="1.0" encoding="utf-8"?>
<sst xmlns="http://schemas.openxmlformats.org/spreadsheetml/2006/main" count="51" uniqueCount="50">
  <si>
    <t>Date</t>
  </si>
  <si>
    <t>Return</t>
  </si>
  <si>
    <t>Return_10000</t>
  </si>
  <si>
    <t>First Digit</t>
  </si>
  <si>
    <t>Row Labels</t>
  </si>
  <si>
    <t>expected</t>
  </si>
  <si>
    <t>std dev</t>
  </si>
  <si>
    <t>Z score</t>
  </si>
  <si>
    <t>https://www.investmentnews.com/gallery/20180801/FREE/801009999/PH/10-funds-with-the-greatest-sharpe-ratios</t>
  </si>
  <si>
    <t>mean</t>
  </si>
  <si>
    <t>stddev</t>
  </si>
  <si>
    <t>Tbill</t>
  </si>
  <si>
    <t>Sharpe</t>
  </si>
  <si>
    <t>Top  Fund  2018 1.76</t>
  </si>
  <si>
    <t>Trader 1</t>
  </si>
  <si>
    <t>Trader  2</t>
  </si>
  <si>
    <t>Trader  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</si>
  <si>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</si>
  <si>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</si>
  <si>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</si>
  <si>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</si>
  <si>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</si>
  <si>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</si>
  <si>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</si>
  <si>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</si>
  <si>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</si>
  <si>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</si>
  <si>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</si>
  <si>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</si>
  <si>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sigma</t>
  </si>
  <si>
    <t>Sharpe Ratio</t>
  </si>
  <si>
    <t>riskfree</t>
  </si>
  <si>
    <t>Standard deviation of sample proportion</t>
  </si>
  <si>
    <t>sqrt(n*p*(1-p))</t>
  </si>
  <si>
    <t>worst month</t>
  </si>
  <si>
    <t>=IF(F3&gt;0,VALUE(LEFT(F3,1)),VALUE(MID(F3,2,1)))</t>
  </si>
  <si>
    <t>actual first digit</t>
  </si>
  <si>
    <t>Count of actual first digit</t>
  </si>
  <si>
    <t>214 months</t>
  </si>
  <si>
    <t>84 first digit = one</t>
  </si>
  <si>
    <t>Sharpe  Ratio</t>
  </si>
  <si>
    <t>Risk  Adjusted Measure</t>
  </si>
  <si>
    <t>of Return</t>
  </si>
  <si>
    <t>-------------------</t>
  </si>
  <si>
    <t>Sigma Annual Return</t>
  </si>
  <si>
    <t>Mean Annual return-Tbill  Return</t>
  </si>
  <si>
    <t>Fooled by Randomness</t>
  </si>
  <si>
    <t>Nicholas Taleb</t>
  </si>
  <si>
    <t>wrote</t>
  </si>
  <si>
    <t>Black Swan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</si>
</sst>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7" fontId="2" fillId="0" borderId="0" xfId="0" applyNumberFormat="1" applyFont="1"/>
    <xf numFmtId="2" fontId="2" fillId="0" borderId="0" xfId="0" applyNumberFormat="1" applyFont="1"/>
    <xf numFmtId="0" fontId="4" fillId="0" borderId="0" xfId="1" applyFont="1"/>
    <xf numFmtId="164" fontId="2" fillId="0" borderId="0" xfId="0" applyNumberFormat="1" applyFont="1"/>
    <xf numFmtId="0" fontId="2" fillId="2" borderId="0" xfId="0" applyFont="1" applyFill="1"/>
    <xf numFmtId="17" fontId="5" fillId="0" borderId="0" xfId="0" applyNumberFormat="1" applyFont="1"/>
    <xf numFmtId="0" fontId="5" fillId="0" borderId="0" xfId="0" applyFont="1"/>
    <xf numFmtId="0" fontId="2" fillId="0" borderId="0" xfId="0" quotePrefix="1" applyFont="1"/>
    <xf numFmtId="0" fontId="2" fillId="0" borderId="0" xfId="0" applyFon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0" xfId="0" quotePrefix="1" applyFont="1" applyFill="1"/>
    <xf numFmtId="0" fontId="6" fillId="0" borderId="0" xfId="0" applyFont="1"/>
  </cellXfs>
  <cellStyles count="2">
    <cellStyle name="Hyperlink" xfId="1" builtinId="8"/>
    <cellStyle name="Normal" xfId="0" builtinId="0"/>
  </cellStyles>
  <dxfs count="6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4028.440056018517" createdVersion="6" refreshedVersion="6" minRefreshableVersion="3" recordCount="215" xr:uid="{D5A8FFD2-A66D-4B55-B278-B8A81687ED32}">
  <cacheSource type="worksheet">
    <worksheetSource ref="D2:H217" sheet="returns"/>
  </cacheSource>
  <cacheFields count="5">
    <cacheField name="Date" numFmtId="17">
      <sharedItems containsSemiMixedTypes="0" containsNonDate="0" containsDate="1" containsString="0" minDate="1990-12-01T00:00:00" maxDate="2008-10-02T00:00:00"/>
    </cacheField>
    <cacheField name="Return" numFmtId="0">
      <sharedItems containsSemiMixedTypes="0" containsString="0" containsNumber="1" minValue="-6.4000000000000003E-3" maxValue="3.2899999999999999E-2"/>
    </cacheField>
    <cacheField name="Return_10000" numFmtId="0">
      <sharedItems containsSemiMixedTypes="0" containsString="0" containsNumber="1" minValue="-64" maxValue="329"/>
    </cacheField>
    <cacheField name="First Digit" numFmtId="0">
      <sharedItems containsSemiMixedTypes="0" containsString="0" containsNumber="1" containsInteger="1" minValue="0" maxValue="9"/>
    </cacheField>
    <cacheField name="actual first digit" numFmtId="0">
      <sharedItems containsSemiMixedTypes="0" containsString="0" containsNumber="1" containsInteger="1" minValue="0" maxValue="9" count="10">
        <n v="2"/>
        <n v="3"/>
        <n v="1"/>
        <n v="5"/>
        <n v="7"/>
        <n v="4"/>
        <n v="9"/>
        <n v="8"/>
        <n v="6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5">
  <r>
    <d v="1990-12-01T00:00:00"/>
    <n v="2.7699999999999999E-2"/>
    <n v="277"/>
    <n v="2"/>
    <x v="0"/>
  </r>
  <r>
    <d v="1991-01-01T00:00:00"/>
    <n v="3.0099999999999998E-2"/>
    <n v="301"/>
    <n v="3"/>
    <x v="1"/>
  </r>
  <r>
    <d v="1991-02-01T00:00:00"/>
    <n v="1.4E-2"/>
    <n v="140"/>
    <n v="1"/>
    <x v="2"/>
  </r>
  <r>
    <d v="1991-03-01T00:00:00"/>
    <n v="5.1999999999999998E-3"/>
    <n v="52"/>
    <n v="5"/>
    <x v="3"/>
  </r>
  <r>
    <d v="1991-04-01T00:00:00"/>
    <n v="1.32E-2"/>
    <n v="132"/>
    <n v="1"/>
    <x v="2"/>
  </r>
  <r>
    <d v="1991-05-01T00:00:00"/>
    <n v="1.8200000000000001E-2"/>
    <n v="182"/>
    <n v="1"/>
    <x v="2"/>
  </r>
  <r>
    <d v="1991-06-01T00:00:00"/>
    <n v="3.0000000000000001E-3"/>
    <n v="30"/>
    <n v="3"/>
    <x v="1"/>
  </r>
  <r>
    <d v="1991-07-01T00:00:00"/>
    <n v="1.9800000000000002E-2"/>
    <n v="198.00000000000003"/>
    <n v="1"/>
    <x v="2"/>
  </r>
  <r>
    <d v="1991-08-01T00:00:00"/>
    <n v="0.01"/>
    <n v="100"/>
    <n v="1"/>
    <x v="2"/>
  </r>
  <r>
    <d v="1991-09-01T00:00:00"/>
    <n v="7.3000000000000001E-3"/>
    <n v="73"/>
    <n v="7"/>
    <x v="4"/>
  </r>
  <r>
    <d v="1991-10-01T00:00:00"/>
    <n v="2.75E-2"/>
    <n v="275"/>
    <n v="2"/>
    <x v="0"/>
  </r>
  <r>
    <d v="1991-11-01T00:00:00"/>
    <n v="1E-4"/>
    <n v="1"/>
    <n v="1"/>
    <x v="2"/>
  </r>
  <r>
    <d v="1991-12-01T00:00:00"/>
    <n v="1.5599999999999999E-2"/>
    <n v="156"/>
    <n v="1"/>
    <x v="2"/>
  </r>
  <r>
    <d v="1992-01-01T00:00:00"/>
    <n v="4.1999999999999997E-3"/>
    <n v="42"/>
    <n v="4"/>
    <x v="5"/>
  </r>
  <r>
    <d v="1992-02-01T00:00:00"/>
    <n v="2.7199999999999998E-2"/>
    <n v="272"/>
    <n v="2"/>
    <x v="0"/>
  </r>
  <r>
    <d v="1992-03-01T00:00:00"/>
    <n v="9.4000000000000004E-3"/>
    <n v="94"/>
    <n v="9"/>
    <x v="6"/>
  </r>
  <r>
    <d v="1992-04-01T00:00:00"/>
    <n v="2.7900000000000001E-2"/>
    <n v="279"/>
    <n v="2"/>
    <x v="0"/>
  </r>
  <r>
    <d v="1992-05-01T00:00:00"/>
    <n v="-2.7000000000000001E-3"/>
    <n v="-27"/>
    <n v="2"/>
    <x v="0"/>
  </r>
  <r>
    <d v="1992-06-01T00:00:00"/>
    <n v="1.2200000000000001E-2"/>
    <n v="122.00000000000001"/>
    <n v="1"/>
    <x v="2"/>
  </r>
  <r>
    <d v="1992-07-01T00:00:00"/>
    <n v="-8.9999999999999998E-4"/>
    <n v="-9"/>
    <n v="9"/>
    <x v="6"/>
  </r>
  <r>
    <d v="1992-08-01T00:00:00"/>
    <n v="8.6E-3"/>
    <n v="86"/>
    <n v="8"/>
    <x v="7"/>
  </r>
  <r>
    <d v="1992-09-01T00:00:00"/>
    <n v="3.3E-3"/>
    <n v="33"/>
    <n v="3"/>
    <x v="1"/>
  </r>
  <r>
    <d v="1992-10-01T00:00:00"/>
    <n v="1.3299999999999999E-2"/>
    <n v="133"/>
    <n v="1"/>
    <x v="2"/>
  </r>
  <r>
    <d v="1992-11-01T00:00:00"/>
    <n v="1.3599999999999999E-2"/>
    <n v="136"/>
    <n v="1"/>
    <x v="2"/>
  </r>
  <r>
    <d v="1992-12-01T00:00:00"/>
    <n v="1.3599999999999999E-2"/>
    <n v="136"/>
    <n v="1"/>
    <x v="2"/>
  </r>
  <r>
    <d v="1993-01-01T00:00:00"/>
    <n v="-8.9999999999999998E-4"/>
    <n v="-9"/>
    <n v="9"/>
    <x v="6"/>
  </r>
  <r>
    <d v="1993-02-01T00:00:00"/>
    <n v="1.8599999999999998E-2"/>
    <n v="185.99999999999997"/>
    <n v="1"/>
    <x v="2"/>
  </r>
  <r>
    <d v="1993-03-01T00:00:00"/>
    <n v="1.7899999999999999E-2"/>
    <n v="179"/>
    <n v="1"/>
    <x v="2"/>
  </r>
  <r>
    <d v="1993-04-01T00:00:00"/>
    <n v="-1E-4"/>
    <n v="-1"/>
    <n v="1"/>
    <x v="2"/>
  </r>
  <r>
    <d v="1993-05-01T00:00:00"/>
    <n v="1.6500000000000001E-2"/>
    <n v="165"/>
    <n v="1"/>
    <x v="2"/>
  </r>
  <r>
    <d v="1993-06-01T00:00:00"/>
    <n v="7.9000000000000008E-3"/>
    <n v="79.000000000000014"/>
    <n v="7"/>
    <x v="4"/>
  </r>
  <r>
    <d v="1993-07-01T00:00:00"/>
    <n v="2.0000000000000001E-4"/>
    <n v="2"/>
    <n v="2"/>
    <x v="0"/>
  </r>
  <r>
    <d v="1993-08-01T00:00:00"/>
    <n v="1.7100000000000001E-2"/>
    <n v="171"/>
    <n v="1"/>
    <x v="2"/>
  </r>
  <r>
    <d v="1993-09-01T00:00:00"/>
    <n v="2.8E-3"/>
    <n v="28"/>
    <n v="2"/>
    <x v="0"/>
  </r>
  <r>
    <d v="1993-10-01T00:00:00"/>
    <n v="1.7100000000000001E-2"/>
    <n v="171"/>
    <n v="1"/>
    <x v="2"/>
  </r>
  <r>
    <d v="1993-11-01T00:00:00"/>
    <n v="1.9E-3"/>
    <n v="19"/>
    <n v="1"/>
    <x v="2"/>
  </r>
  <r>
    <d v="1993-12-01T00:00:00"/>
    <n v="3.8999999999999998E-3"/>
    <n v="39"/>
    <n v="3"/>
    <x v="1"/>
  </r>
  <r>
    <d v="1994-01-01T00:00:00"/>
    <n v="2.1100000000000001E-2"/>
    <n v="211"/>
    <n v="2"/>
    <x v="0"/>
  </r>
  <r>
    <d v="1994-02-01T00:00:00"/>
    <n v="-4.4000000000000003E-3"/>
    <n v="-44"/>
    <n v="4"/>
    <x v="5"/>
  </r>
  <r>
    <d v="1994-03-01T00:00:00"/>
    <n v="1.4500000000000001E-2"/>
    <n v="145"/>
    <n v="1"/>
    <x v="2"/>
  </r>
  <r>
    <d v="1994-04-01T00:00:00"/>
    <n v="1.7500000000000002E-2"/>
    <n v="175.00000000000003"/>
    <n v="1"/>
    <x v="2"/>
  </r>
  <r>
    <d v="1994-05-01T00:00:00"/>
    <n v="4.4000000000000003E-3"/>
    <n v="44"/>
    <n v="4"/>
    <x v="5"/>
  </r>
  <r>
    <d v="1994-06-01T00:00:00"/>
    <n v="2.3E-3"/>
    <n v="23"/>
    <n v="2"/>
    <x v="0"/>
  </r>
  <r>
    <d v="1994-07-01T00:00:00"/>
    <n v="1.7100000000000001E-2"/>
    <n v="171"/>
    <n v="1"/>
    <x v="2"/>
  </r>
  <r>
    <d v="1994-08-01T00:00:00"/>
    <n v="3.5000000000000001E-3"/>
    <n v="35"/>
    <n v="3"/>
    <x v="1"/>
  </r>
  <r>
    <d v="1994-09-01T00:00:00"/>
    <n v="7.4999999999999997E-3"/>
    <n v="75"/>
    <n v="7"/>
    <x v="4"/>
  </r>
  <r>
    <d v="1994-10-01T00:00:00"/>
    <n v="1.8100000000000002E-2"/>
    <n v="181.00000000000003"/>
    <n v="1"/>
    <x v="2"/>
  </r>
  <r>
    <d v="1994-11-01T00:00:00"/>
    <n v="-6.4000000000000003E-3"/>
    <n v="-64"/>
    <n v="6"/>
    <x v="8"/>
  </r>
  <r>
    <d v="1994-12-01T00:00:00"/>
    <n v="6.0000000000000001E-3"/>
    <n v="60"/>
    <n v="6"/>
    <x v="8"/>
  </r>
  <r>
    <d v="1995-01-01T00:00:00"/>
    <n v="8.5000000000000006E-3"/>
    <n v="85"/>
    <n v="8"/>
    <x v="7"/>
  </r>
  <r>
    <d v="1995-02-01T00:00:00"/>
    <n v="6.8999999999999999E-3"/>
    <n v="69"/>
    <n v="6"/>
    <x v="8"/>
  </r>
  <r>
    <d v="1995-03-01T00:00:00"/>
    <n v="7.7999999999999996E-3"/>
    <n v="78"/>
    <n v="7"/>
    <x v="4"/>
  </r>
  <r>
    <d v="1995-04-01T00:00:00"/>
    <n v="1.6199999999999999E-2"/>
    <n v="162"/>
    <n v="1"/>
    <x v="2"/>
  </r>
  <r>
    <d v="1995-05-01T00:00:00"/>
    <n v="1.6500000000000001E-2"/>
    <n v="165"/>
    <n v="1"/>
    <x v="2"/>
  </r>
  <r>
    <d v="1995-06-01T00:00:00"/>
    <n v="4.3E-3"/>
    <n v="43"/>
    <n v="4"/>
    <x v="5"/>
  </r>
  <r>
    <d v="1995-07-01T00:00:00"/>
    <n v="1.0200000000000001E-2"/>
    <n v="102.00000000000001"/>
    <n v="1"/>
    <x v="2"/>
  </r>
  <r>
    <d v="1995-08-01T00:00:00"/>
    <n v="-2.3999999999999998E-3"/>
    <n v="-23.999999999999996"/>
    <n v="2"/>
    <x v="0"/>
  </r>
  <r>
    <d v="1995-09-01T00:00:00"/>
    <n v="1.6299999999999999E-2"/>
    <n v="162.99999999999997"/>
    <n v="1"/>
    <x v="2"/>
  </r>
  <r>
    <d v="1995-10-01T00:00:00"/>
    <n v="1.5299999999999999E-2"/>
    <n v="153"/>
    <n v="1"/>
    <x v="2"/>
  </r>
  <r>
    <d v="1995-11-01T00:00:00"/>
    <n v="4.4000000000000003E-3"/>
    <n v="44"/>
    <n v="4"/>
    <x v="5"/>
  </r>
  <r>
    <d v="1995-12-01T00:00:00"/>
    <n v="1.03E-2"/>
    <n v="103"/>
    <n v="1"/>
    <x v="2"/>
  </r>
  <r>
    <d v="1996-01-01T00:00:00"/>
    <n v="1.4200000000000001E-2"/>
    <n v="142"/>
    <n v="1"/>
    <x v="2"/>
  </r>
  <r>
    <d v="1996-02-01T00:00:00"/>
    <n v="6.6E-3"/>
    <n v="66"/>
    <n v="6"/>
    <x v="8"/>
  </r>
  <r>
    <d v="1996-03-01T00:00:00"/>
    <n v="1.1599999999999999E-2"/>
    <n v="115.99999999999999"/>
    <n v="1"/>
    <x v="2"/>
  </r>
  <r>
    <d v="1996-04-01T00:00:00"/>
    <n v="5.7000000000000002E-3"/>
    <n v="57"/>
    <n v="5"/>
    <x v="3"/>
  </r>
  <r>
    <d v="1996-05-01T00:00:00"/>
    <n v="1.34E-2"/>
    <n v="134"/>
    <n v="1"/>
    <x v="2"/>
  </r>
  <r>
    <d v="1996-06-01T00:00:00"/>
    <n v="1.5E-3"/>
    <n v="15"/>
    <n v="1"/>
    <x v="2"/>
  </r>
  <r>
    <d v="1996-07-01T00:00:00"/>
    <n v="1.8599999999999998E-2"/>
    <n v="185.99999999999997"/>
    <n v="1"/>
    <x v="2"/>
  </r>
  <r>
    <d v="1996-08-01T00:00:00"/>
    <n v="2E-3"/>
    <n v="20"/>
    <n v="2"/>
    <x v="0"/>
  </r>
  <r>
    <d v="1996-09-01T00:00:00"/>
    <n v="1.1599999999999999E-2"/>
    <n v="115.99999999999999"/>
    <n v="1"/>
    <x v="2"/>
  </r>
  <r>
    <d v="1996-10-01T00:00:00"/>
    <n v="1.03E-2"/>
    <n v="103"/>
    <n v="1"/>
    <x v="2"/>
  </r>
  <r>
    <d v="1996-11-01T00:00:00"/>
    <n v="1.5100000000000001E-2"/>
    <n v="151"/>
    <n v="1"/>
    <x v="2"/>
  </r>
  <r>
    <d v="1996-12-01T00:00:00"/>
    <n v="4.1000000000000003E-3"/>
    <n v="41"/>
    <n v="4"/>
    <x v="5"/>
  </r>
  <r>
    <d v="1997-01-01T00:00:00"/>
    <n v="2.3800000000000002E-2"/>
    <n v="238.00000000000003"/>
    <n v="2"/>
    <x v="0"/>
  </r>
  <r>
    <d v="1997-02-01T00:00:00"/>
    <n v="6.7000000000000002E-3"/>
    <n v="67"/>
    <n v="6"/>
    <x v="8"/>
  </r>
  <r>
    <d v="1997-03-01T00:00:00"/>
    <n v="8.0000000000000002E-3"/>
    <n v="80"/>
    <n v="8"/>
    <x v="7"/>
  </r>
  <r>
    <d v="1997-04-01T00:00:00"/>
    <n v="1.0999999999999999E-2"/>
    <n v="110"/>
    <n v="1"/>
    <x v="2"/>
  </r>
  <r>
    <d v="1997-05-01T00:00:00"/>
    <n v="5.7000000000000002E-3"/>
    <n v="57"/>
    <n v="5"/>
    <x v="3"/>
  </r>
  <r>
    <d v="1997-06-01T00:00:00"/>
    <n v="1.2800000000000001E-2"/>
    <n v="128"/>
    <n v="1"/>
    <x v="2"/>
  </r>
  <r>
    <d v="1997-07-01T00:00:00"/>
    <n v="6.7999999999999996E-3"/>
    <n v="68"/>
    <n v="6"/>
    <x v="8"/>
  </r>
  <r>
    <d v="1997-08-01T00:00:00"/>
    <n v="2.8E-3"/>
    <n v="28"/>
    <n v="2"/>
    <x v="0"/>
  </r>
  <r>
    <d v="1997-09-01T00:00:00"/>
    <n v="2.3199999999999998E-2"/>
    <n v="231.99999999999997"/>
    <n v="2"/>
    <x v="0"/>
  </r>
  <r>
    <d v="1997-10-01T00:00:00"/>
    <n v="4.8999999999999998E-3"/>
    <n v="49"/>
    <n v="4"/>
    <x v="5"/>
  </r>
  <r>
    <d v="1997-11-01T00:00:00"/>
    <n v="1.49E-2"/>
    <n v="149"/>
    <n v="1"/>
    <x v="2"/>
  </r>
  <r>
    <d v="1997-12-01T00:00:00"/>
    <n v="3.5999999999999999E-3"/>
    <n v="36"/>
    <n v="3"/>
    <x v="1"/>
  </r>
  <r>
    <d v="1998-01-01T00:00:00"/>
    <n v="8.5000000000000006E-3"/>
    <n v="85"/>
    <n v="8"/>
    <x v="7"/>
  </r>
  <r>
    <d v="1998-02-01T00:00:00"/>
    <n v="1.23E-2"/>
    <n v="123"/>
    <n v="1"/>
    <x v="2"/>
  </r>
  <r>
    <d v="1998-03-01T00:00:00"/>
    <n v="1.6799999999999999E-2"/>
    <n v="168"/>
    <n v="1"/>
    <x v="2"/>
  </r>
  <r>
    <d v="1998-04-01T00:00:00"/>
    <n v="3.5999999999999999E-3"/>
    <n v="36"/>
    <n v="3"/>
    <x v="1"/>
  </r>
  <r>
    <d v="1998-05-01T00:00:00"/>
    <n v="1.6899999999999998E-2"/>
    <n v="168.99999999999997"/>
    <n v="1"/>
    <x v="2"/>
  </r>
  <r>
    <d v="1998-06-01T00:00:00"/>
    <n v="1.2200000000000001E-2"/>
    <n v="122.00000000000001"/>
    <n v="1"/>
    <x v="2"/>
  </r>
  <r>
    <d v="1998-07-01T00:00:00"/>
    <n v="7.6E-3"/>
    <n v="76"/>
    <n v="7"/>
    <x v="4"/>
  </r>
  <r>
    <d v="1998-08-01T00:00:00"/>
    <n v="2.0999999999999999E-3"/>
    <n v="21"/>
    <n v="2"/>
    <x v="0"/>
  </r>
  <r>
    <d v="1998-09-01T00:00:00"/>
    <n v="9.7999999999999997E-3"/>
    <n v="98"/>
    <n v="9"/>
    <x v="6"/>
  </r>
  <r>
    <d v="1998-10-01T00:00:00"/>
    <n v="1.8599999999999998E-2"/>
    <n v="185.99999999999997"/>
    <n v="1"/>
    <x v="2"/>
  </r>
  <r>
    <d v="1998-11-01T00:00:00"/>
    <n v="7.7999999999999996E-3"/>
    <n v="78"/>
    <n v="7"/>
    <x v="4"/>
  </r>
  <r>
    <d v="1998-12-01T00:00:00"/>
    <n v="2.5999999999999999E-3"/>
    <n v="26"/>
    <n v="2"/>
    <x v="0"/>
  </r>
  <r>
    <d v="1999-01-01T00:00:00"/>
    <n v="1.9900000000000001E-2"/>
    <n v="199"/>
    <n v="1"/>
    <x v="2"/>
  </r>
  <r>
    <d v="1999-02-01T00:00:00"/>
    <n v="1.1000000000000001E-3"/>
    <n v="11"/>
    <n v="1"/>
    <x v="2"/>
  </r>
  <r>
    <d v="1999-03-01T00:00:00"/>
    <n v="2.2200000000000001E-2"/>
    <n v="222"/>
    <n v="2"/>
    <x v="0"/>
  </r>
  <r>
    <d v="1999-04-01T00:00:00"/>
    <n v="2.8999999999999998E-3"/>
    <n v="28.999999999999996"/>
    <n v="2"/>
    <x v="0"/>
  </r>
  <r>
    <d v="1999-05-01T00:00:00"/>
    <n v="1.4500000000000001E-2"/>
    <n v="145"/>
    <n v="1"/>
    <x v="2"/>
  </r>
  <r>
    <d v="1999-06-01T00:00:00"/>
    <n v="1.7000000000000001E-2"/>
    <n v="170"/>
    <n v="1"/>
    <x v="2"/>
  </r>
  <r>
    <d v="1999-07-01T00:00:00"/>
    <n v="3.5999999999999999E-3"/>
    <n v="36"/>
    <n v="3"/>
    <x v="1"/>
  </r>
  <r>
    <d v="1999-08-01T00:00:00"/>
    <n v="8.6999999999999994E-3"/>
    <n v="87"/>
    <n v="8"/>
    <x v="7"/>
  </r>
  <r>
    <d v="1999-09-01T00:00:00"/>
    <n v="6.6E-3"/>
    <n v="66"/>
    <n v="6"/>
    <x v="8"/>
  </r>
  <r>
    <d v="1999-10-01T00:00:00"/>
    <n v="1.0500000000000001E-2"/>
    <n v="105"/>
    <n v="1"/>
    <x v="2"/>
  </r>
  <r>
    <d v="1999-11-01T00:00:00"/>
    <n v="1.54E-2"/>
    <n v="154"/>
    <n v="1"/>
    <x v="2"/>
  </r>
  <r>
    <d v="1999-12-01T00:00:00"/>
    <n v="3.2000000000000002E-3"/>
    <n v="32"/>
    <n v="3"/>
    <x v="1"/>
  </r>
  <r>
    <d v="2000-01-01T00:00:00"/>
    <n v="2.1399999999999999E-2"/>
    <n v="214"/>
    <n v="2"/>
    <x v="0"/>
  </r>
  <r>
    <d v="2000-02-01T00:00:00"/>
    <n v="1.2999999999999999E-3"/>
    <n v="13"/>
    <n v="1"/>
    <x v="2"/>
  </r>
  <r>
    <d v="2000-03-01T00:00:00"/>
    <n v="1.77E-2"/>
    <n v="177"/>
    <n v="1"/>
    <x v="2"/>
  </r>
  <r>
    <d v="2000-04-01T00:00:00"/>
    <n v="2.7000000000000001E-3"/>
    <n v="27"/>
    <n v="2"/>
    <x v="0"/>
  </r>
  <r>
    <d v="2000-05-01T00:00:00"/>
    <n v="1.2999999999999999E-2"/>
    <n v="130"/>
    <n v="1"/>
    <x v="2"/>
  </r>
  <r>
    <d v="2000-06-01T00:00:00"/>
    <n v="7.3000000000000001E-3"/>
    <n v="73"/>
    <n v="7"/>
    <x v="4"/>
  </r>
  <r>
    <d v="2000-07-01T00:00:00"/>
    <n v="5.7999999999999996E-3"/>
    <n v="57.999999999999993"/>
    <n v="5"/>
    <x v="3"/>
  </r>
  <r>
    <d v="2000-08-01T00:00:00"/>
    <n v="1.26E-2"/>
    <n v="126"/>
    <n v="1"/>
    <x v="2"/>
  </r>
  <r>
    <d v="2000-09-01T00:00:00"/>
    <n v="1.8E-3"/>
    <n v="18"/>
    <n v="1"/>
    <x v="2"/>
  </r>
  <r>
    <d v="2000-10-01T00:00:00"/>
    <n v="8.6E-3"/>
    <n v="86"/>
    <n v="8"/>
    <x v="7"/>
  </r>
  <r>
    <d v="2000-11-01T00:00:00"/>
    <n v="6.1999999999999998E-3"/>
    <n v="62"/>
    <n v="6"/>
    <x v="8"/>
  </r>
  <r>
    <d v="2000-12-01T00:00:00"/>
    <n v="3.5999999999999999E-3"/>
    <n v="36"/>
    <n v="3"/>
    <x v="1"/>
  </r>
  <r>
    <d v="2001-01-01T00:00:00"/>
    <n v="2.1399999999999999E-2"/>
    <n v="214"/>
    <n v="2"/>
    <x v="0"/>
  </r>
  <r>
    <d v="2001-02-01T00:00:00"/>
    <n v="8.0000000000000004E-4"/>
    <n v="8"/>
    <n v="8"/>
    <x v="7"/>
  </r>
  <r>
    <d v="2001-03-01T00:00:00"/>
    <n v="1.0699999999999999E-2"/>
    <n v="107"/>
    <n v="1"/>
    <x v="2"/>
  </r>
  <r>
    <d v="2001-04-01T00:00:00"/>
    <n v="1.26E-2"/>
    <n v="126"/>
    <n v="1"/>
    <x v="2"/>
  </r>
  <r>
    <d v="2001-05-01T00:00:00"/>
    <n v="2.5999999999999999E-3"/>
    <n v="26"/>
    <n v="2"/>
    <x v="0"/>
  </r>
  <r>
    <d v="2001-06-01T00:00:00"/>
    <n v="1.6999999999999999E-3"/>
    <n v="17"/>
    <n v="1"/>
    <x v="2"/>
  </r>
  <r>
    <d v="2001-07-01T00:00:00"/>
    <n v="3.8E-3"/>
    <n v="38"/>
    <n v="3"/>
    <x v="1"/>
  </r>
  <r>
    <d v="2001-08-01T00:00:00"/>
    <n v="9.4000000000000004E-3"/>
    <n v="94"/>
    <n v="9"/>
    <x v="6"/>
  </r>
  <r>
    <d v="2001-09-01T00:00:00"/>
    <n v="6.6E-3"/>
    <n v="66"/>
    <n v="6"/>
    <x v="8"/>
  </r>
  <r>
    <d v="2001-10-01T00:00:00"/>
    <n v="1.2200000000000001E-2"/>
    <n v="122.00000000000001"/>
    <n v="1"/>
    <x v="2"/>
  </r>
  <r>
    <d v="2001-11-01T00:00:00"/>
    <n v="1.14E-2"/>
    <n v="114"/>
    <n v="1"/>
    <x v="2"/>
  </r>
  <r>
    <d v="2001-12-01T00:00:00"/>
    <n v="1.1999999999999999E-3"/>
    <n v="11.999999999999998"/>
    <n v="1"/>
    <x v="2"/>
  </r>
  <r>
    <d v="2002-01-01T00:00:00"/>
    <n v="-4.0000000000000002E-4"/>
    <n v="-4"/>
    <n v="4"/>
    <x v="5"/>
  </r>
  <r>
    <d v="2002-02-01T00:00:00"/>
    <n v="5.3E-3"/>
    <n v="53"/>
    <n v="5"/>
    <x v="3"/>
  </r>
  <r>
    <d v="2002-03-01T00:00:00"/>
    <n v="3.8999999999999998E-3"/>
    <n v="39"/>
    <n v="3"/>
    <x v="1"/>
  </r>
  <r>
    <d v="2002-04-01T00:00:00"/>
    <n v="1.09E-2"/>
    <n v="109"/>
    <n v="1"/>
    <x v="2"/>
  </r>
  <r>
    <d v="2002-05-01T00:00:00"/>
    <n v="2.0500000000000001E-2"/>
    <n v="205"/>
    <n v="2"/>
    <x v="0"/>
  </r>
  <r>
    <d v="2002-06-01T00:00:00"/>
    <n v="1.9E-3"/>
    <n v="19"/>
    <n v="1"/>
    <x v="2"/>
  </r>
  <r>
    <d v="2002-07-01T00:00:00"/>
    <n v="3.2899999999999999E-2"/>
    <n v="329"/>
    <n v="3"/>
    <x v="1"/>
  </r>
  <r>
    <d v="2002-08-01T00:00:00"/>
    <n v="-1.4E-3"/>
    <n v="-14"/>
    <n v="1"/>
    <x v="2"/>
  </r>
  <r>
    <d v="2002-09-01T00:00:00"/>
    <n v="5.9999999999999995E-4"/>
    <n v="5.9999999999999991"/>
    <n v="6"/>
    <x v="8"/>
  </r>
  <r>
    <d v="2002-10-01T00:00:00"/>
    <n v="6.6E-3"/>
    <n v="66"/>
    <n v="6"/>
    <x v="8"/>
  </r>
  <r>
    <d v="2002-11-01T00:00:00"/>
    <n v="1E-3"/>
    <n v="10"/>
    <n v="1"/>
    <x v="2"/>
  </r>
  <r>
    <d v="2002-12-01T00:00:00"/>
    <n v="0"/>
    <n v="0"/>
    <n v="0"/>
    <x v="9"/>
  </r>
  <r>
    <d v="2003-01-01T00:00:00"/>
    <n v="-3.5000000000000001E-3"/>
    <n v="-35"/>
    <n v="3"/>
    <x v="1"/>
  </r>
  <r>
    <d v="2003-02-01T00:00:00"/>
    <n v="-5.0000000000000001E-4"/>
    <n v="-5"/>
    <n v="5"/>
    <x v="3"/>
  </r>
  <r>
    <d v="2003-03-01T00:00:00"/>
    <n v="1.8499999999999999E-2"/>
    <n v="185"/>
    <n v="1"/>
    <x v="2"/>
  </r>
  <r>
    <d v="2003-04-01T00:00:00"/>
    <n v="2.9999999999999997E-4"/>
    <n v="2.9999999999999996"/>
    <n v="3"/>
    <x v="1"/>
  </r>
  <r>
    <d v="2003-05-01T00:00:00"/>
    <n v="8.9999999999999993E-3"/>
    <n v="90"/>
    <n v="9"/>
    <x v="6"/>
  </r>
  <r>
    <d v="2003-06-01T00:00:00"/>
    <n v="9.2999999999999992E-3"/>
    <n v="92.999999999999986"/>
    <n v="9"/>
    <x v="6"/>
  </r>
  <r>
    <d v="2003-07-01T00:00:00"/>
    <n v="1.37E-2"/>
    <n v="137"/>
    <n v="1"/>
    <x v="2"/>
  </r>
  <r>
    <d v="2003-08-01T00:00:00"/>
    <n v="1.6000000000000001E-3"/>
    <n v="16"/>
    <n v="1"/>
    <x v="2"/>
  </r>
  <r>
    <d v="2003-09-01T00:00:00"/>
    <n v="8.6E-3"/>
    <n v="86"/>
    <n v="8"/>
    <x v="7"/>
  </r>
  <r>
    <d v="2003-10-01T00:00:00"/>
    <n v="1.26E-2"/>
    <n v="126"/>
    <n v="1"/>
    <x v="2"/>
  </r>
  <r>
    <d v="2003-11-01T00:00:00"/>
    <n v="-1.4E-3"/>
    <n v="-14"/>
    <n v="1"/>
    <x v="2"/>
  </r>
  <r>
    <d v="2003-12-01T00:00:00"/>
    <n v="2.5000000000000001E-3"/>
    <n v="25"/>
    <n v="2"/>
    <x v="0"/>
  </r>
  <r>
    <d v="2004-01-01T00:00:00"/>
    <n v="8.8000000000000005E-3"/>
    <n v="88"/>
    <n v="8"/>
    <x v="7"/>
  </r>
  <r>
    <d v="2004-02-01T00:00:00"/>
    <n v="4.4000000000000003E-3"/>
    <n v="44"/>
    <n v="4"/>
    <x v="5"/>
  </r>
  <r>
    <d v="2004-03-01T00:00:00"/>
    <n v="-1E-4"/>
    <n v="-1"/>
    <n v="1"/>
    <x v="2"/>
  </r>
  <r>
    <d v="2004-04-01T00:00:00"/>
    <n v="3.7000000000000002E-3"/>
    <n v="37"/>
    <n v="3"/>
    <x v="1"/>
  </r>
  <r>
    <d v="2004-05-01T00:00:00"/>
    <n v="5.8999999999999999E-3"/>
    <n v="59"/>
    <n v="5"/>
    <x v="3"/>
  </r>
  <r>
    <d v="2004-06-01T00:00:00"/>
    <n v="1.21E-2"/>
    <n v="121"/>
    <n v="1"/>
    <x v="2"/>
  </r>
  <r>
    <d v="2004-07-01T00:00:00"/>
    <n v="2.0000000000000001E-4"/>
    <n v="2"/>
    <n v="2"/>
    <x v="0"/>
  </r>
  <r>
    <d v="2004-08-01T00:00:00"/>
    <n v="1.26E-2"/>
    <n v="126"/>
    <n v="1"/>
    <x v="2"/>
  </r>
  <r>
    <d v="2004-09-01T00:00:00"/>
    <n v="4.5999999999999999E-3"/>
    <n v="46"/>
    <n v="4"/>
    <x v="5"/>
  </r>
  <r>
    <d v="2004-10-01T00:00:00"/>
    <n v="2.9999999999999997E-4"/>
    <n v="2.9999999999999996"/>
    <n v="3"/>
    <x v="1"/>
  </r>
  <r>
    <d v="2004-11-01T00:00:00"/>
    <n v="7.9000000000000008E-3"/>
    <n v="79.000000000000014"/>
    <n v="7"/>
    <x v="4"/>
  </r>
  <r>
    <d v="2004-12-01T00:00:00"/>
    <n v="2.3999999999999998E-3"/>
    <n v="23.999999999999996"/>
    <n v="2"/>
    <x v="0"/>
  </r>
  <r>
    <d v="2005-01-01T00:00:00"/>
    <n v="5.1000000000000004E-3"/>
    <n v="51.000000000000007"/>
    <n v="5"/>
    <x v="3"/>
  </r>
  <r>
    <d v="2005-02-01T00:00:00"/>
    <n v="3.7000000000000002E-3"/>
    <n v="37"/>
    <n v="3"/>
    <x v="1"/>
  </r>
  <r>
    <d v="2005-03-01T00:00:00"/>
    <n v="8.5000000000000006E-3"/>
    <n v="85"/>
    <n v="8"/>
    <x v="7"/>
  </r>
  <r>
    <d v="2005-04-01T00:00:00"/>
    <n v="1.4E-3"/>
    <n v="14"/>
    <n v="1"/>
    <x v="2"/>
  </r>
  <r>
    <d v="2005-05-01T00:00:00"/>
    <n v="6.3E-3"/>
    <n v="63"/>
    <n v="6"/>
    <x v="8"/>
  </r>
  <r>
    <d v="2005-06-01T00:00:00"/>
    <n v="4.5999999999999999E-3"/>
    <n v="46"/>
    <n v="4"/>
    <x v="5"/>
  </r>
  <r>
    <d v="2005-07-01T00:00:00"/>
    <n v="1.2999999999999999E-3"/>
    <n v="13"/>
    <n v="1"/>
    <x v="2"/>
  </r>
  <r>
    <d v="2005-08-01T00:00:00"/>
    <n v="1.6000000000000001E-3"/>
    <n v="16"/>
    <n v="1"/>
    <x v="2"/>
  </r>
  <r>
    <d v="2005-09-01T00:00:00"/>
    <n v="8.8999999999999999E-3"/>
    <n v="89"/>
    <n v="8"/>
    <x v="7"/>
  </r>
  <r>
    <d v="2005-10-01T00:00:00"/>
    <n v="1.61E-2"/>
    <n v="161"/>
    <n v="1"/>
    <x v="2"/>
  </r>
  <r>
    <d v="2005-11-01T00:00:00"/>
    <n v="7.4999999999999997E-3"/>
    <n v="75"/>
    <n v="7"/>
    <x v="4"/>
  </r>
  <r>
    <d v="2005-12-01T00:00:00"/>
    <n v="5.4000000000000003E-3"/>
    <n v="54"/>
    <n v="5"/>
    <x v="3"/>
  </r>
  <r>
    <d v="2006-01-01T00:00:00"/>
    <n v="7.0000000000000001E-3"/>
    <n v="70"/>
    <n v="7"/>
    <x v="4"/>
  </r>
  <r>
    <d v="2006-02-01T00:00:00"/>
    <n v="2E-3"/>
    <n v="20"/>
    <n v="2"/>
    <x v="0"/>
  </r>
  <r>
    <d v="2006-03-01T00:00:00"/>
    <n v="1.3100000000000001E-2"/>
    <n v="131"/>
    <n v="1"/>
    <x v="2"/>
  </r>
  <r>
    <d v="2006-04-01T00:00:00"/>
    <n v="9.4000000000000004E-3"/>
    <n v="94"/>
    <n v="9"/>
    <x v="6"/>
  </r>
  <r>
    <d v="2006-05-01T00:00:00"/>
    <n v="7.0000000000000001E-3"/>
    <n v="70"/>
    <n v="7"/>
    <x v="4"/>
  </r>
  <r>
    <d v="2006-06-01T00:00:00"/>
    <n v="5.1000000000000004E-3"/>
    <n v="51.000000000000007"/>
    <n v="5"/>
    <x v="3"/>
  </r>
  <r>
    <d v="2006-07-01T00:00:00"/>
    <n v="1.06E-2"/>
    <n v="106"/>
    <n v="1"/>
    <x v="2"/>
  </r>
  <r>
    <d v="2006-08-01T00:00:00"/>
    <n v="7.7000000000000002E-3"/>
    <n v="77"/>
    <n v="7"/>
    <x v="4"/>
  </r>
  <r>
    <d v="2006-09-01T00:00:00"/>
    <n v="6.7999999999999996E-3"/>
    <n v="68"/>
    <n v="6"/>
    <x v="8"/>
  </r>
  <r>
    <d v="2006-10-01T00:00:00"/>
    <n v="4.1999999999999997E-3"/>
    <n v="42"/>
    <n v="4"/>
    <x v="5"/>
  </r>
  <r>
    <d v="2006-11-01T00:00:00"/>
    <n v="8.6E-3"/>
    <n v="86"/>
    <n v="8"/>
    <x v="7"/>
  </r>
  <r>
    <d v="2006-12-01T00:00:00"/>
    <n v="8.6E-3"/>
    <n v="86"/>
    <n v="8"/>
    <x v="7"/>
  </r>
  <r>
    <d v="2007-01-01T00:00:00"/>
    <n v="2.8999999999999998E-3"/>
    <n v="28.999999999999996"/>
    <n v="2"/>
    <x v="0"/>
  </r>
  <r>
    <d v="2007-02-01T00:00:00"/>
    <n v="-1.1000000000000001E-3"/>
    <n v="-11"/>
    <n v="1"/>
    <x v="2"/>
  </r>
  <r>
    <d v="2007-03-01T00:00:00"/>
    <n v="1.6400000000000001E-2"/>
    <n v="164"/>
    <n v="1"/>
    <x v="2"/>
  </r>
  <r>
    <d v="2007-04-01T00:00:00"/>
    <n v="9.7999999999999997E-3"/>
    <n v="98"/>
    <n v="9"/>
    <x v="6"/>
  </r>
  <r>
    <d v="2007-05-01T00:00:00"/>
    <n v="8.0999999999999996E-3"/>
    <n v="81"/>
    <n v="8"/>
    <x v="7"/>
  </r>
  <r>
    <d v="2007-06-01T00:00:00"/>
    <n v="3.3999999999999998E-3"/>
    <n v="34"/>
    <n v="3"/>
    <x v="1"/>
  </r>
  <r>
    <d v="2007-07-01T00:00:00"/>
    <n v="1.6999999999999999E-3"/>
    <n v="17"/>
    <n v="1"/>
    <x v="2"/>
  </r>
  <r>
    <d v="2007-08-01T00:00:00"/>
    <n v="3.0999999999999999E-3"/>
    <n v="31"/>
    <n v="3"/>
    <x v="1"/>
  </r>
  <r>
    <d v="2007-09-01T00:00:00"/>
    <n v="9.7000000000000003E-3"/>
    <n v="97"/>
    <n v="9"/>
    <x v="6"/>
  </r>
  <r>
    <d v="2007-10-01T00:00:00"/>
    <n v="4.5999999999999999E-3"/>
    <n v="46"/>
    <n v="4"/>
    <x v="5"/>
  </r>
  <r>
    <d v="2007-11-01T00:00:00"/>
    <n v="1.04E-2"/>
    <n v="104"/>
    <n v="1"/>
    <x v="2"/>
  </r>
  <r>
    <d v="2007-12-01T00:00:00"/>
    <n v="2.3E-3"/>
    <n v="23"/>
    <n v="2"/>
    <x v="0"/>
  </r>
  <r>
    <d v="2008-01-01T00:00:00"/>
    <n v="6.3E-3"/>
    <n v="63"/>
    <n v="6"/>
    <x v="8"/>
  </r>
  <r>
    <d v="2008-02-01T00:00:00"/>
    <n v="5.9999999999999995E-4"/>
    <n v="5.9999999999999991"/>
    <n v="6"/>
    <x v="8"/>
  </r>
  <r>
    <d v="2008-03-01T00:00:00"/>
    <n v="1.8E-3"/>
    <n v="18"/>
    <n v="1"/>
    <x v="2"/>
  </r>
  <r>
    <d v="2008-04-01T00:00:00"/>
    <n v="9.2999999999999992E-3"/>
    <n v="92.999999999999986"/>
    <n v="9"/>
    <x v="6"/>
  </r>
  <r>
    <d v="2008-05-01T00:00:00"/>
    <n v="8.0999999999999996E-3"/>
    <n v="81"/>
    <n v="8"/>
    <x v="7"/>
  </r>
  <r>
    <d v="2008-06-01T00:00:00"/>
    <n v="-5.9999999999999995E-4"/>
    <n v="-5.9999999999999991"/>
    <n v="6"/>
    <x v="8"/>
  </r>
  <r>
    <d v="2008-07-01T00:00:00"/>
    <n v="7.1999999999999998E-3"/>
    <n v="72"/>
    <n v="7"/>
    <x v="4"/>
  </r>
  <r>
    <d v="2008-08-01T00:00:00"/>
    <n v="7.1000000000000004E-3"/>
    <n v="71"/>
    <n v="7"/>
    <x v="4"/>
  </r>
  <r>
    <d v="2008-09-01T00:00:00"/>
    <n v="5.0000000000000001E-3"/>
    <n v="50"/>
    <n v="5"/>
    <x v="3"/>
  </r>
  <r>
    <d v="2008-10-01T00:00:00"/>
    <n v="-5.9999999999999995E-4"/>
    <n v="-5.9999999999999991"/>
    <n v="6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6E9425-21B6-487F-90F4-37F2021876B3}" name="PivotTable2" cacheId="8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multipleFieldFilters="0">
  <location ref="T4:U14" firstHeaderRow="1" firstDataRow="1" firstDataCol="1"/>
  <pivotFields count="5">
    <pivotField numFmtId="17" subtotalTop="0" showAll="0" defaultSubtotal="0"/>
    <pivotField subtotalTop="0" showAll="0" defaultSubtotal="0"/>
    <pivotField subtotalTop="0" showAll="0" defaultSubtotal="0"/>
    <pivotField subtotalTop="0" showAll="0" defaultSubtotal="0"/>
    <pivotField axis="axisRow" dataField="1" subtotalTop="0" showAll="0" defaultSubtotal="0">
      <items count="10">
        <item x="2"/>
        <item x="0"/>
        <item x="1"/>
        <item x="5"/>
        <item x="3"/>
        <item x="8"/>
        <item x="4"/>
        <item x="7"/>
        <item x="6"/>
        <item x="9"/>
      </items>
    </pivotField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Items count="1">
    <i/>
  </colItems>
  <dataFields count="1">
    <dataField name="Count of actual first digit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vestmentnews.com/gallery/20180801/FREE/801009999/PH/10-funds-with-the-greatest-sharpe-ratios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E2D47-B6D4-4EDD-AA47-DF3C454626B2}">
  <sheetPr>
    <pageSetUpPr fitToPage="1"/>
  </sheetPr>
  <dimension ref="D1:V217"/>
  <sheetViews>
    <sheetView topLeftCell="K11" zoomScale="130" zoomScaleNormal="130" workbookViewId="0">
      <selection activeCell="P17" sqref="P17"/>
    </sheetView>
  </sheetViews>
  <sheetFormatPr defaultRowHeight="14.4" x14ac:dyDescent="0.3"/>
  <cols>
    <col min="1" max="3" width="8.796875" style="1"/>
    <col min="4" max="4" width="10.69921875" style="1" customWidth="1"/>
    <col min="5" max="5" width="8.796875" style="1"/>
    <col min="6" max="6" width="13.59765625" style="1" customWidth="1"/>
    <col min="7" max="9" width="8.796875" style="1"/>
    <col min="10" max="10" width="17.296875" style="1" customWidth="1"/>
    <col min="11" max="12" width="8.796875" style="1"/>
    <col min="13" max="13" width="11.8984375" style="1" bestFit="1" customWidth="1"/>
    <col min="14" max="14" width="15.8984375" style="1" bestFit="1" customWidth="1"/>
    <col min="15" max="15" width="16.8984375" style="1" bestFit="1" customWidth="1"/>
    <col min="16" max="19" width="8.796875" style="1"/>
    <col min="20" max="20" width="11.8984375" style="1" bestFit="1" customWidth="1"/>
    <col min="21" max="21" width="20.69921875" style="1" bestFit="1" customWidth="1"/>
    <col min="22" max="16384" width="8.796875" style="1"/>
  </cols>
  <sheetData>
    <row r="1" spans="4:22" x14ac:dyDescent="0.3">
      <c r="J1" s="9" t="s">
        <v>35</v>
      </c>
    </row>
    <row r="2" spans="4:22" ht="28.8" x14ac:dyDescent="0.3">
      <c r="D2" s="1" t="s">
        <v>0</v>
      </c>
      <c r="E2" s="1" t="s">
        <v>1</v>
      </c>
      <c r="F2" s="1" t="s">
        <v>2</v>
      </c>
      <c r="G2" s="1" t="s">
        <v>3</v>
      </c>
      <c r="H2" s="10" t="s">
        <v>36</v>
      </c>
      <c r="I2" s="10"/>
      <c r="J2" s="1" t="s">
        <v>34</v>
      </c>
    </row>
    <row r="3" spans="4:22" x14ac:dyDescent="0.3">
      <c r="D3" s="2">
        <v>33208</v>
      </c>
      <c r="E3" s="1">
        <v>2.7699999999999999E-2</v>
      </c>
      <c r="F3" s="1">
        <f>10000*E3</f>
        <v>277</v>
      </c>
      <c r="G3" s="1">
        <f>VALUE(CLEAN(LEFT(F3,1)))</f>
        <v>2</v>
      </c>
      <c r="H3" s="1">
        <f>IF(F3&gt;=0,VALUE(LEFT(F3,1)),VALUE(MID(F3,2,1)))</f>
        <v>2</v>
      </c>
      <c r="J3" s="1">
        <f>MIN(E3:E217)</f>
        <v>-6.4000000000000003E-3</v>
      </c>
      <c r="M3"/>
      <c r="N3"/>
      <c r="O3"/>
    </row>
    <row r="4" spans="4:22" x14ac:dyDescent="0.3">
      <c r="D4" s="2">
        <v>33239</v>
      </c>
      <c r="E4" s="1">
        <v>3.0099999999999998E-2</v>
      </c>
      <c r="F4" s="1">
        <f t="shared" ref="F4:F67" si="0">10000*E4</f>
        <v>301</v>
      </c>
      <c r="G4" s="1">
        <f t="shared" ref="G4:G67" si="1">VALUE(CLEAN(LEFT(F4,1)))</f>
        <v>3</v>
      </c>
      <c r="H4" s="1">
        <f t="shared" ref="H4:H67" si="2">IF(F4&gt;=0,VALUE(LEFT(F4,1)),VALUE(MID(F4,2,1)))</f>
        <v>3</v>
      </c>
      <c r="M4"/>
      <c r="N4"/>
      <c r="O4"/>
      <c r="T4" s="11" t="s">
        <v>4</v>
      </c>
      <c r="U4" t="s">
        <v>37</v>
      </c>
      <c r="V4"/>
    </row>
    <row r="5" spans="4:22" x14ac:dyDescent="0.3">
      <c r="D5" s="2">
        <v>33270</v>
      </c>
      <c r="E5" s="1">
        <v>1.4E-2</v>
      </c>
      <c r="F5" s="1">
        <f t="shared" si="0"/>
        <v>140</v>
      </c>
      <c r="G5" s="1">
        <f t="shared" si="1"/>
        <v>1</v>
      </c>
      <c r="H5" s="1">
        <f t="shared" si="2"/>
        <v>1</v>
      </c>
      <c r="M5"/>
      <c r="N5"/>
      <c r="O5"/>
      <c r="T5" s="12">
        <v>1</v>
      </c>
      <c r="U5" s="13">
        <v>84</v>
      </c>
      <c r="V5"/>
    </row>
    <row r="6" spans="4:22" x14ac:dyDescent="0.3">
      <c r="D6" s="2">
        <v>33298</v>
      </c>
      <c r="E6" s="1">
        <v>5.1999999999999998E-3</v>
      </c>
      <c r="F6" s="1">
        <f t="shared" si="0"/>
        <v>52</v>
      </c>
      <c r="G6" s="1">
        <f t="shared" si="1"/>
        <v>5</v>
      </c>
      <c r="H6" s="1">
        <f t="shared" si="2"/>
        <v>5</v>
      </c>
      <c r="M6"/>
      <c r="N6"/>
      <c r="O6"/>
      <c r="T6" s="12">
        <v>2</v>
      </c>
      <c r="U6" s="13">
        <v>29</v>
      </c>
      <c r="V6"/>
    </row>
    <row r="7" spans="4:22" x14ac:dyDescent="0.3">
      <c r="D7" s="2">
        <v>33329</v>
      </c>
      <c r="E7" s="1">
        <v>1.32E-2</v>
      </c>
      <c r="F7" s="1">
        <f t="shared" si="0"/>
        <v>132</v>
      </c>
      <c r="G7" s="1">
        <f t="shared" si="1"/>
        <v>1</v>
      </c>
      <c r="H7" s="1">
        <f t="shared" si="2"/>
        <v>1</v>
      </c>
      <c r="M7"/>
      <c r="N7"/>
      <c r="O7"/>
      <c r="T7" s="12">
        <v>3</v>
      </c>
      <c r="U7" s="13">
        <v>20</v>
      </c>
      <c r="V7"/>
    </row>
    <row r="8" spans="4:22" x14ac:dyDescent="0.3">
      <c r="D8" s="2">
        <v>33359</v>
      </c>
      <c r="E8" s="1">
        <v>1.8200000000000001E-2</v>
      </c>
      <c r="F8" s="1">
        <f t="shared" si="0"/>
        <v>182</v>
      </c>
      <c r="G8" s="1">
        <f t="shared" si="1"/>
        <v>1</v>
      </c>
      <c r="H8" s="1">
        <f t="shared" si="2"/>
        <v>1</v>
      </c>
      <c r="M8"/>
      <c r="N8"/>
      <c r="O8"/>
      <c r="T8" s="12">
        <v>4</v>
      </c>
      <c r="U8" s="13">
        <v>13</v>
      </c>
      <c r="V8"/>
    </row>
    <row r="9" spans="4:22" x14ac:dyDescent="0.3">
      <c r="D9" s="2">
        <v>33390</v>
      </c>
      <c r="E9" s="1">
        <v>3.0000000000000001E-3</v>
      </c>
      <c r="F9" s="1">
        <f t="shared" si="0"/>
        <v>30</v>
      </c>
      <c r="G9" s="1">
        <f t="shared" si="1"/>
        <v>3</v>
      </c>
      <c r="H9" s="1">
        <f t="shared" si="2"/>
        <v>3</v>
      </c>
      <c r="M9"/>
      <c r="N9"/>
      <c r="O9"/>
      <c r="T9" s="12">
        <v>5</v>
      </c>
      <c r="U9" s="13">
        <v>11</v>
      </c>
      <c r="V9"/>
    </row>
    <row r="10" spans="4:22" x14ac:dyDescent="0.3">
      <c r="D10" s="2">
        <v>33420</v>
      </c>
      <c r="E10" s="1">
        <v>1.9800000000000002E-2</v>
      </c>
      <c r="F10" s="1">
        <f t="shared" si="0"/>
        <v>198.00000000000003</v>
      </c>
      <c r="G10" s="1">
        <f t="shared" si="1"/>
        <v>1</v>
      </c>
      <c r="H10" s="1">
        <f t="shared" si="2"/>
        <v>1</v>
      </c>
      <c r="M10"/>
      <c r="N10"/>
      <c r="O10"/>
      <c r="T10" s="12">
        <v>6</v>
      </c>
      <c r="U10" s="13">
        <v>17</v>
      </c>
      <c r="V10"/>
    </row>
    <row r="11" spans="4:22" x14ac:dyDescent="0.3">
      <c r="D11" s="2">
        <v>33451</v>
      </c>
      <c r="E11" s="1">
        <v>0.01</v>
      </c>
      <c r="F11" s="1">
        <f t="shared" si="0"/>
        <v>100</v>
      </c>
      <c r="G11" s="1">
        <f t="shared" si="1"/>
        <v>1</v>
      </c>
      <c r="H11" s="1">
        <f t="shared" si="2"/>
        <v>1</v>
      </c>
      <c r="M11"/>
      <c r="N11"/>
      <c r="O11"/>
      <c r="T11" s="12">
        <v>7</v>
      </c>
      <c r="U11" s="13">
        <v>14</v>
      </c>
      <c r="V11"/>
    </row>
    <row r="12" spans="4:22" x14ac:dyDescent="0.3">
      <c r="D12" s="2">
        <v>33482</v>
      </c>
      <c r="E12" s="1">
        <v>7.3000000000000001E-3</v>
      </c>
      <c r="F12" s="1">
        <f t="shared" si="0"/>
        <v>73</v>
      </c>
      <c r="G12" s="1">
        <f t="shared" si="1"/>
        <v>7</v>
      </c>
      <c r="H12" s="1">
        <f t="shared" si="2"/>
        <v>7</v>
      </c>
      <c r="K12" s="1" t="s">
        <v>38</v>
      </c>
      <c r="M12"/>
      <c r="N12"/>
      <c r="O12"/>
      <c r="T12" s="12">
        <v>8</v>
      </c>
      <c r="U12" s="13">
        <v>15</v>
      </c>
      <c r="V12"/>
    </row>
    <row r="13" spans="4:22" x14ac:dyDescent="0.3">
      <c r="D13" s="2">
        <v>33512</v>
      </c>
      <c r="E13" s="1">
        <v>2.75E-2</v>
      </c>
      <c r="F13" s="1">
        <f t="shared" si="0"/>
        <v>275</v>
      </c>
      <c r="G13" s="1">
        <f t="shared" si="1"/>
        <v>2</v>
      </c>
      <c r="H13" s="1">
        <f t="shared" si="2"/>
        <v>2</v>
      </c>
      <c r="K13" s="1" t="s">
        <v>39</v>
      </c>
      <c r="M13"/>
      <c r="N13"/>
      <c r="O13"/>
      <c r="T13" s="12">
        <v>9</v>
      </c>
      <c r="U13" s="13">
        <v>11</v>
      </c>
      <c r="V13"/>
    </row>
    <row r="14" spans="4:22" x14ac:dyDescent="0.3">
      <c r="D14" s="2">
        <v>33543</v>
      </c>
      <c r="E14" s="1">
        <v>1E-4</v>
      </c>
      <c r="F14" s="1">
        <f t="shared" si="0"/>
        <v>1</v>
      </c>
      <c r="G14" s="1">
        <f t="shared" si="1"/>
        <v>1</v>
      </c>
      <c r="H14" s="1">
        <f t="shared" si="2"/>
        <v>1</v>
      </c>
      <c r="M14"/>
      <c r="N14"/>
      <c r="O14"/>
      <c r="T14" s="12">
        <v>0</v>
      </c>
      <c r="U14" s="13">
        <v>1</v>
      </c>
      <c r="V14"/>
    </row>
    <row r="15" spans="4:22" x14ac:dyDescent="0.3">
      <c r="D15" s="2">
        <v>33573</v>
      </c>
      <c r="E15" s="1">
        <v>1.5599999999999999E-2</v>
      </c>
      <c r="F15" s="1">
        <f t="shared" si="0"/>
        <v>156</v>
      </c>
      <c r="G15" s="1">
        <f t="shared" si="1"/>
        <v>1</v>
      </c>
      <c r="H15" s="1">
        <f t="shared" si="2"/>
        <v>1</v>
      </c>
      <c r="K15" s="1" t="s">
        <v>32</v>
      </c>
      <c r="T15"/>
      <c r="U15"/>
      <c r="V15"/>
    </row>
    <row r="16" spans="4:22" x14ac:dyDescent="0.3">
      <c r="D16" s="2">
        <v>33604</v>
      </c>
      <c r="E16" s="1">
        <v>4.1999999999999997E-3</v>
      </c>
      <c r="F16" s="1">
        <f t="shared" si="0"/>
        <v>42</v>
      </c>
      <c r="G16" s="1">
        <f t="shared" si="1"/>
        <v>4</v>
      </c>
      <c r="H16" s="1">
        <f t="shared" si="2"/>
        <v>4</v>
      </c>
      <c r="K16" s="1" t="s">
        <v>33</v>
      </c>
      <c r="M16" s="3">
        <f>84/214</f>
        <v>0.3925233644859813</v>
      </c>
      <c r="O16" s="1" t="s">
        <v>9</v>
      </c>
      <c r="P16" s="5">
        <f>12*AVERAGE(E3:E217)</f>
        <v>0.10106790697674416</v>
      </c>
      <c r="T16"/>
      <c r="U16"/>
      <c r="V16"/>
    </row>
    <row r="17" spans="4:22" x14ac:dyDescent="0.3">
      <c r="D17" s="2">
        <v>33635</v>
      </c>
      <c r="E17" s="1">
        <v>2.7199999999999998E-2</v>
      </c>
      <c r="F17" s="1">
        <f t="shared" si="0"/>
        <v>272</v>
      </c>
      <c r="G17" s="1">
        <f t="shared" si="1"/>
        <v>2</v>
      </c>
      <c r="H17" s="1">
        <f t="shared" si="2"/>
        <v>2</v>
      </c>
      <c r="J17" s="1" t="str">
        <f ca="1">_xlfn.FORMULATEXT(M17)</f>
        <v>=0.3*214</v>
      </c>
      <c r="L17" s="1" t="s">
        <v>5</v>
      </c>
      <c r="M17" s="3">
        <f>0.3*214</f>
        <v>64.2</v>
      </c>
      <c r="O17" s="1" t="s">
        <v>10</v>
      </c>
      <c r="P17" s="5">
        <f>SQRT(12)*STDEV(E3:E217)</f>
        <v>2.4549838117983887E-2</v>
      </c>
      <c r="T17"/>
      <c r="U17"/>
      <c r="V17"/>
    </row>
    <row r="18" spans="4:22" x14ac:dyDescent="0.3">
      <c r="D18" s="2">
        <v>33664</v>
      </c>
      <c r="E18" s="1">
        <v>9.4000000000000004E-3</v>
      </c>
      <c r="F18" s="1">
        <f t="shared" si="0"/>
        <v>94</v>
      </c>
      <c r="G18" s="1">
        <f t="shared" si="1"/>
        <v>9</v>
      </c>
      <c r="H18" s="1">
        <f t="shared" si="2"/>
        <v>9</v>
      </c>
      <c r="J18" s="1" t="str">
        <f ca="1">_xlfn.FORMULATEXT(M18)</f>
        <v>=SQRT(214*0.3*0.7)</v>
      </c>
      <c r="L18" s="1" t="s">
        <v>6</v>
      </c>
      <c r="M18" s="3">
        <f>SQRT(214*0.3*0.7)</f>
        <v>6.7037303048377472</v>
      </c>
      <c r="O18" s="1" t="s">
        <v>11</v>
      </c>
      <c r="P18" s="5">
        <v>3.95E-2</v>
      </c>
      <c r="T18"/>
      <c r="U18"/>
      <c r="V18"/>
    </row>
    <row r="19" spans="4:22" x14ac:dyDescent="0.3">
      <c r="D19" s="2">
        <v>33695</v>
      </c>
      <c r="E19" s="1">
        <v>2.7900000000000001E-2</v>
      </c>
      <c r="F19" s="1">
        <f t="shared" si="0"/>
        <v>279</v>
      </c>
      <c r="G19" s="1">
        <f t="shared" si="1"/>
        <v>2</v>
      </c>
      <c r="H19" s="1">
        <f t="shared" si="2"/>
        <v>2</v>
      </c>
      <c r="M19" s="3"/>
      <c r="O19" s="1" t="s">
        <v>12</v>
      </c>
      <c r="P19" s="5">
        <f>(P16-P18)/P17</f>
        <v>2.5078742548466266</v>
      </c>
      <c r="T19"/>
      <c r="U19"/>
      <c r="V19"/>
    </row>
    <row r="20" spans="4:22" x14ac:dyDescent="0.3">
      <c r="D20" s="2">
        <v>33725</v>
      </c>
      <c r="E20" s="1">
        <v>-2.7000000000000001E-3</v>
      </c>
      <c r="F20" s="1">
        <f t="shared" si="0"/>
        <v>-27</v>
      </c>
      <c r="G20" s="1">
        <v>2</v>
      </c>
      <c r="H20" s="1">
        <f t="shared" si="2"/>
        <v>2</v>
      </c>
      <c r="L20" s="1" t="s">
        <v>7</v>
      </c>
      <c r="M20" s="3">
        <f>(84-M17)/M18</f>
        <v>2.9535794400486735</v>
      </c>
      <c r="T20"/>
      <c r="U20"/>
      <c r="V20"/>
    </row>
    <row r="21" spans="4:22" x14ac:dyDescent="0.3">
      <c r="D21" s="2">
        <v>33756</v>
      </c>
      <c r="E21" s="1">
        <v>1.2200000000000001E-2</v>
      </c>
      <c r="F21" s="1">
        <f t="shared" si="0"/>
        <v>122.00000000000001</v>
      </c>
      <c r="G21" s="1">
        <f t="shared" si="1"/>
        <v>1</v>
      </c>
      <c r="H21" s="1">
        <f t="shared" si="2"/>
        <v>1</v>
      </c>
      <c r="T21"/>
      <c r="U21"/>
      <c r="V21"/>
    </row>
    <row r="22" spans="4:22" x14ac:dyDescent="0.3">
      <c r="D22" s="2">
        <v>33786</v>
      </c>
      <c r="E22" s="1">
        <v>-8.9999999999999998E-4</v>
      </c>
      <c r="F22" s="6">
        <f t="shared" si="0"/>
        <v>-9</v>
      </c>
      <c r="G22" s="1">
        <v>9</v>
      </c>
      <c r="H22" s="1">
        <f t="shared" si="2"/>
        <v>9</v>
      </c>
      <c r="K22" s="4" t="s">
        <v>8</v>
      </c>
    </row>
    <row r="23" spans="4:22" x14ac:dyDescent="0.3">
      <c r="D23" s="2">
        <v>33817</v>
      </c>
      <c r="E23" s="1">
        <v>8.6E-3</v>
      </c>
      <c r="F23" s="1">
        <f t="shared" si="0"/>
        <v>86</v>
      </c>
      <c r="G23" s="1">
        <f t="shared" si="1"/>
        <v>8</v>
      </c>
      <c r="H23" s="1">
        <f t="shared" si="2"/>
        <v>8</v>
      </c>
      <c r="M23" s="1" t="s">
        <v>13</v>
      </c>
    </row>
    <row r="24" spans="4:22" x14ac:dyDescent="0.3">
      <c r="D24" s="2">
        <v>33848</v>
      </c>
      <c r="E24" s="1">
        <v>3.3E-3</v>
      </c>
      <c r="F24" s="1">
        <f t="shared" si="0"/>
        <v>33</v>
      </c>
      <c r="G24" s="1">
        <f t="shared" si="1"/>
        <v>3</v>
      </c>
      <c r="H24" s="1">
        <f t="shared" si="2"/>
        <v>3</v>
      </c>
    </row>
    <row r="25" spans="4:22" x14ac:dyDescent="0.3">
      <c r="D25" s="2">
        <v>33878</v>
      </c>
      <c r="E25" s="1">
        <v>1.3299999999999999E-2</v>
      </c>
      <c r="F25" s="1">
        <f t="shared" si="0"/>
        <v>133</v>
      </c>
      <c r="G25" s="1">
        <f t="shared" si="1"/>
        <v>1</v>
      </c>
      <c r="H25" s="1">
        <f t="shared" si="2"/>
        <v>1</v>
      </c>
    </row>
    <row r="26" spans="4:22" x14ac:dyDescent="0.3">
      <c r="D26" s="2">
        <v>33909</v>
      </c>
      <c r="E26" s="1">
        <v>1.3599999999999999E-2</v>
      </c>
      <c r="F26" s="1">
        <f t="shared" si="0"/>
        <v>136</v>
      </c>
      <c r="G26" s="1">
        <f t="shared" si="1"/>
        <v>1</v>
      </c>
      <c r="H26" s="1">
        <f t="shared" si="2"/>
        <v>1</v>
      </c>
    </row>
    <row r="27" spans="4:22" x14ac:dyDescent="0.3">
      <c r="D27" s="2">
        <v>33939</v>
      </c>
      <c r="E27" s="1">
        <v>1.3599999999999999E-2</v>
      </c>
      <c r="F27" s="1">
        <f t="shared" si="0"/>
        <v>136</v>
      </c>
      <c r="G27" s="1">
        <f t="shared" si="1"/>
        <v>1</v>
      </c>
      <c r="H27" s="1">
        <f t="shared" si="2"/>
        <v>1</v>
      </c>
    </row>
    <row r="28" spans="4:22" x14ac:dyDescent="0.3">
      <c r="D28" s="2">
        <v>33970</v>
      </c>
      <c r="E28" s="1">
        <v>-8.9999999999999998E-4</v>
      </c>
      <c r="F28" s="6">
        <f t="shared" si="0"/>
        <v>-9</v>
      </c>
      <c r="G28" s="1">
        <v>9</v>
      </c>
      <c r="H28" s="1">
        <f t="shared" si="2"/>
        <v>9</v>
      </c>
    </row>
    <row r="29" spans="4:22" x14ac:dyDescent="0.3">
      <c r="D29" s="2">
        <v>34001</v>
      </c>
      <c r="E29" s="1">
        <v>1.8599999999999998E-2</v>
      </c>
      <c r="F29" s="1">
        <f t="shared" si="0"/>
        <v>185.99999999999997</v>
      </c>
      <c r="G29" s="1">
        <f t="shared" si="1"/>
        <v>1</v>
      </c>
      <c r="H29" s="1">
        <f t="shared" si="2"/>
        <v>1</v>
      </c>
    </row>
    <row r="30" spans="4:22" x14ac:dyDescent="0.3">
      <c r="D30" s="2">
        <v>34029</v>
      </c>
      <c r="E30" s="1">
        <v>1.7899999999999999E-2</v>
      </c>
      <c r="F30" s="1">
        <f t="shared" si="0"/>
        <v>179</v>
      </c>
      <c r="G30" s="1">
        <f t="shared" si="1"/>
        <v>1</v>
      </c>
      <c r="H30" s="1">
        <f t="shared" si="2"/>
        <v>1</v>
      </c>
    </row>
    <row r="31" spans="4:22" x14ac:dyDescent="0.3">
      <c r="D31" s="2">
        <v>34060</v>
      </c>
      <c r="E31" s="1">
        <v>-1E-4</v>
      </c>
      <c r="F31" s="1">
        <f t="shared" si="0"/>
        <v>-1</v>
      </c>
      <c r="G31" s="1">
        <v>1</v>
      </c>
      <c r="H31" s="1">
        <f t="shared" si="2"/>
        <v>1</v>
      </c>
    </row>
    <row r="32" spans="4:22" x14ac:dyDescent="0.3">
      <c r="D32" s="2">
        <v>34090</v>
      </c>
      <c r="E32" s="1">
        <v>1.6500000000000001E-2</v>
      </c>
      <c r="F32" s="1">
        <f t="shared" si="0"/>
        <v>165</v>
      </c>
      <c r="G32" s="1">
        <f t="shared" si="1"/>
        <v>1</v>
      </c>
      <c r="H32" s="1">
        <f t="shared" si="2"/>
        <v>1</v>
      </c>
    </row>
    <row r="33" spans="4:8" x14ac:dyDescent="0.3">
      <c r="D33" s="2">
        <v>34121</v>
      </c>
      <c r="E33" s="1">
        <v>7.9000000000000008E-3</v>
      </c>
      <c r="F33" s="1">
        <f t="shared" si="0"/>
        <v>79.000000000000014</v>
      </c>
      <c r="G33" s="1">
        <f t="shared" si="1"/>
        <v>7</v>
      </c>
      <c r="H33" s="1">
        <f t="shared" si="2"/>
        <v>7</v>
      </c>
    </row>
    <row r="34" spans="4:8" x14ac:dyDescent="0.3">
      <c r="D34" s="2">
        <v>34151</v>
      </c>
      <c r="E34" s="1">
        <v>2.0000000000000001E-4</v>
      </c>
      <c r="F34" s="1">
        <f t="shared" si="0"/>
        <v>2</v>
      </c>
      <c r="G34" s="1">
        <f t="shared" si="1"/>
        <v>2</v>
      </c>
      <c r="H34" s="1">
        <f t="shared" si="2"/>
        <v>2</v>
      </c>
    </row>
    <row r="35" spans="4:8" x14ac:dyDescent="0.3">
      <c r="D35" s="2">
        <v>34182</v>
      </c>
      <c r="E35" s="1">
        <v>1.7100000000000001E-2</v>
      </c>
      <c r="F35" s="1">
        <f t="shared" si="0"/>
        <v>171</v>
      </c>
      <c r="G35" s="1">
        <f t="shared" si="1"/>
        <v>1</v>
      </c>
      <c r="H35" s="1">
        <f t="shared" si="2"/>
        <v>1</v>
      </c>
    </row>
    <row r="36" spans="4:8" x14ac:dyDescent="0.3">
      <c r="D36" s="2">
        <v>34213</v>
      </c>
      <c r="E36" s="1">
        <v>2.8E-3</v>
      </c>
      <c r="F36" s="1">
        <f t="shared" si="0"/>
        <v>28</v>
      </c>
      <c r="G36" s="1">
        <f t="shared" si="1"/>
        <v>2</v>
      </c>
      <c r="H36" s="1">
        <f t="shared" si="2"/>
        <v>2</v>
      </c>
    </row>
    <row r="37" spans="4:8" x14ac:dyDescent="0.3">
      <c r="D37" s="2">
        <v>34243</v>
      </c>
      <c r="E37" s="1">
        <v>1.7100000000000001E-2</v>
      </c>
      <c r="F37" s="1">
        <f t="shared" si="0"/>
        <v>171</v>
      </c>
      <c r="G37" s="1">
        <f t="shared" si="1"/>
        <v>1</v>
      </c>
      <c r="H37" s="1">
        <f t="shared" si="2"/>
        <v>1</v>
      </c>
    </row>
    <row r="38" spans="4:8" x14ac:dyDescent="0.3">
      <c r="D38" s="2">
        <v>34274</v>
      </c>
      <c r="E38" s="1">
        <v>1.9E-3</v>
      </c>
      <c r="F38" s="1">
        <f t="shared" si="0"/>
        <v>19</v>
      </c>
      <c r="G38" s="1">
        <f t="shared" si="1"/>
        <v>1</v>
      </c>
      <c r="H38" s="1">
        <f t="shared" si="2"/>
        <v>1</v>
      </c>
    </row>
    <row r="39" spans="4:8" x14ac:dyDescent="0.3">
      <c r="D39" s="2">
        <v>34304</v>
      </c>
      <c r="E39" s="1">
        <v>3.8999999999999998E-3</v>
      </c>
      <c r="F39" s="1">
        <f t="shared" si="0"/>
        <v>39</v>
      </c>
      <c r="G39" s="1">
        <f t="shared" si="1"/>
        <v>3</v>
      </c>
      <c r="H39" s="1">
        <f t="shared" si="2"/>
        <v>3</v>
      </c>
    </row>
    <row r="40" spans="4:8" x14ac:dyDescent="0.3">
      <c r="D40" s="2">
        <v>34335</v>
      </c>
      <c r="E40" s="1">
        <v>2.1100000000000001E-2</v>
      </c>
      <c r="F40" s="1">
        <f t="shared" si="0"/>
        <v>211</v>
      </c>
      <c r="G40" s="1">
        <f t="shared" si="1"/>
        <v>2</v>
      </c>
      <c r="H40" s="1">
        <f t="shared" si="2"/>
        <v>2</v>
      </c>
    </row>
    <row r="41" spans="4:8" x14ac:dyDescent="0.3">
      <c r="D41" s="2">
        <v>34366</v>
      </c>
      <c r="E41" s="1">
        <v>-4.4000000000000003E-3</v>
      </c>
      <c r="F41" s="1">
        <f t="shared" si="0"/>
        <v>-44</v>
      </c>
      <c r="G41" s="1">
        <v>4</v>
      </c>
      <c r="H41" s="1">
        <f t="shared" si="2"/>
        <v>4</v>
      </c>
    </row>
    <row r="42" spans="4:8" x14ac:dyDescent="0.3">
      <c r="D42" s="2">
        <v>34394</v>
      </c>
      <c r="E42" s="1">
        <v>1.4500000000000001E-2</v>
      </c>
      <c r="F42" s="1">
        <f t="shared" si="0"/>
        <v>145</v>
      </c>
      <c r="G42" s="1">
        <f t="shared" si="1"/>
        <v>1</v>
      </c>
      <c r="H42" s="1">
        <f t="shared" si="2"/>
        <v>1</v>
      </c>
    </row>
    <row r="43" spans="4:8" x14ac:dyDescent="0.3">
      <c r="D43" s="2">
        <v>34425</v>
      </c>
      <c r="E43" s="1">
        <v>1.7500000000000002E-2</v>
      </c>
      <c r="F43" s="1">
        <f t="shared" si="0"/>
        <v>175.00000000000003</v>
      </c>
      <c r="G43" s="1">
        <f t="shared" si="1"/>
        <v>1</v>
      </c>
      <c r="H43" s="1">
        <f t="shared" si="2"/>
        <v>1</v>
      </c>
    </row>
    <row r="44" spans="4:8" x14ac:dyDescent="0.3">
      <c r="D44" s="2">
        <v>34455</v>
      </c>
      <c r="E44" s="1">
        <v>4.4000000000000003E-3</v>
      </c>
      <c r="F44" s="1">
        <f t="shared" si="0"/>
        <v>44</v>
      </c>
      <c r="G44" s="1">
        <f t="shared" si="1"/>
        <v>4</v>
      </c>
      <c r="H44" s="1">
        <f t="shared" si="2"/>
        <v>4</v>
      </c>
    </row>
    <row r="45" spans="4:8" x14ac:dyDescent="0.3">
      <c r="D45" s="2">
        <v>34486</v>
      </c>
      <c r="E45" s="1">
        <v>2.3E-3</v>
      </c>
      <c r="F45" s="1">
        <f t="shared" si="0"/>
        <v>23</v>
      </c>
      <c r="G45" s="1">
        <f t="shared" si="1"/>
        <v>2</v>
      </c>
      <c r="H45" s="1">
        <f t="shared" si="2"/>
        <v>2</v>
      </c>
    </row>
    <row r="46" spans="4:8" x14ac:dyDescent="0.3">
      <c r="D46" s="2">
        <v>34516</v>
      </c>
      <c r="E46" s="1">
        <v>1.7100000000000001E-2</v>
      </c>
      <c r="F46" s="1">
        <f t="shared" si="0"/>
        <v>171</v>
      </c>
      <c r="G46" s="1">
        <f t="shared" si="1"/>
        <v>1</v>
      </c>
      <c r="H46" s="1">
        <f t="shared" si="2"/>
        <v>1</v>
      </c>
    </row>
    <row r="47" spans="4:8" x14ac:dyDescent="0.3">
      <c r="D47" s="2">
        <v>34547</v>
      </c>
      <c r="E47" s="1">
        <v>3.5000000000000001E-3</v>
      </c>
      <c r="F47" s="1">
        <f t="shared" si="0"/>
        <v>35</v>
      </c>
      <c r="G47" s="1">
        <f t="shared" si="1"/>
        <v>3</v>
      </c>
      <c r="H47" s="1">
        <f t="shared" si="2"/>
        <v>3</v>
      </c>
    </row>
    <row r="48" spans="4:8" x14ac:dyDescent="0.3">
      <c r="D48" s="2">
        <v>34578</v>
      </c>
      <c r="E48" s="1">
        <v>7.4999999999999997E-3</v>
      </c>
      <c r="F48" s="1">
        <f t="shared" si="0"/>
        <v>75</v>
      </c>
      <c r="G48" s="1">
        <f t="shared" si="1"/>
        <v>7</v>
      </c>
      <c r="H48" s="1">
        <f t="shared" si="2"/>
        <v>7</v>
      </c>
    </row>
    <row r="49" spans="4:8" x14ac:dyDescent="0.3">
      <c r="D49" s="2">
        <v>34608</v>
      </c>
      <c r="E49" s="1">
        <v>1.8100000000000002E-2</v>
      </c>
      <c r="F49" s="1">
        <f t="shared" si="0"/>
        <v>181.00000000000003</v>
      </c>
      <c r="G49" s="1">
        <f t="shared" si="1"/>
        <v>1</v>
      </c>
      <c r="H49" s="1">
        <f t="shared" si="2"/>
        <v>1</v>
      </c>
    </row>
    <row r="50" spans="4:8" x14ac:dyDescent="0.3">
      <c r="D50" s="2">
        <v>34639</v>
      </c>
      <c r="E50" s="1">
        <v>-6.4000000000000003E-3</v>
      </c>
      <c r="F50" s="1">
        <f t="shared" si="0"/>
        <v>-64</v>
      </c>
      <c r="G50" s="1">
        <v>6</v>
      </c>
      <c r="H50" s="1">
        <f t="shared" si="2"/>
        <v>6</v>
      </c>
    </row>
    <row r="51" spans="4:8" x14ac:dyDescent="0.3">
      <c r="D51" s="2">
        <v>34669</v>
      </c>
      <c r="E51" s="1">
        <v>6.0000000000000001E-3</v>
      </c>
      <c r="F51" s="1">
        <f t="shared" si="0"/>
        <v>60</v>
      </c>
      <c r="G51" s="1">
        <f t="shared" si="1"/>
        <v>6</v>
      </c>
      <c r="H51" s="1">
        <f t="shared" si="2"/>
        <v>6</v>
      </c>
    </row>
    <row r="52" spans="4:8" x14ac:dyDescent="0.3">
      <c r="D52" s="2">
        <v>34700</v>
      </c>
      <c r="E52" s="1">
        <v>8.5000000000000006E-3</v>
      </c>
      <c r="F52" s="1">
        <f t="shared" si="0"/>
        <v>85</v>
      </c>
      <c r="G52" s="1">
        <f t="shared" si="1"/>
        <v>8</v>
      </c>
      <c r="H52" s="1">
        <f t="shared" si="2"/>
        <v>8</v>
      </c>
    </row>
    <row r="53" spans="4:8" x14ac:dyDescent="0.3">
      <c r="D53" s="2">
        <v>34731</v>
      </c>
      <c r="E53" s="1">
        <v>6.8999999999999999E-3</v>
      </c>
      <c r="F53" s="1">
        <f t="shared" si="0"/>
        <v>69</v>
      </c>
      <c r="G53" s="1">
        <f t="shared" si="1"/>
        <v>6</v>
      </c>
      <c r="H53" s="1">
        <f t="shared" si="2"/>
        <v>6</v>
      </c>
    </row>
    <row r="54" spans="4:8" x14ac:dyDescent="0.3">
      <c r="D54" s="2">
        <v>34759</v>
      </c>
      <c r="E54" s="1">
        <v>7.7999999999999996E-3</v>
      </c>
      <c r="F54" s="1">
        <f t="shared" si="0"/>
        <v>78</v>
      </c>
      <c r="G54" s="1">
        <f t="shared" si="1"/>
        <v>7</v>
      </c>
      <c r="H54" s="1">
        <f t="shared" si="2"/>
        <v>7</v>
      </c>
    </row>
    <row r="55" spans="4:8" x14ac:dyDescent="0.3">
      <c r="D55" s="2">
        <v>34790</v>
      </c>
      <c r="E55" s="1">
        <v>1.6199999999999999E-2</v>
      </c>
      <c r="F55" s="1">
        <f t="shared" si="0"/>
        <v>162</v>
      </c>
      <c r="G55" s="1">
        <f t="shared" si="1"/>
        <v>1</v>
      </c>
      <c r="H55" s="1">
        <f t="shared" si="2"/>
        <v>1</v>
      </c>
    </row>
    <row r="56" spans="4:8" x14ac:dyDescent="0.3">
      <c r="D56" s="2">
        <v>34820</v>
      </c>
      <c r="E56" s="1">
        <v>1.6500000000000001E-2</v>
      </c>
      <c r="F56" s="1">
        <f t="shared" si="0"/>
        <v>165</v>
      </c>
      <c r="G56" s="1">
        <f t="shared" si="1"/>
        <v>1</v>
      </c>
      <c r="H56" s="1">
        <f t="shared" si="2"/>
        <v>1</v>
      </c>
    </row>
    <row r="57" spans="4:8" x14ac:dyDescent="0.3">
      <c r="D57" s="2">
        <v>34851</v>
      </c>
      <c r="E57" s="1">
        <v>4.3E-3</v>
      </c>
      <c r="F57" s="1">
        <f t="shared" si="0"/>
        <v>43</v>
      </c>
      <c r="G57" s="1">
        <f t="shared" si="1"/>
        <v>4</v>
      </c>
      <c r="H57" s="1">
        <f t="shared" si="2"/>
        <v>4</v>
      </c>
    </row>
    <row r="58" spans="4:8" x14ac:dyDescent="0.3">
      <c r="D58" s="2">
        <v>34881</v>
      </c>
      <c r="E58" s="1">
        <v>1.0200000000000001E-2</v>
      </c>
      <c r="F58" s="1">
        <f t="shared" si="0"/>
        <v>102.00000000000001</v>
      </c>
      <c r="G58" s="1">
        <f t="shared" si="1"/>
        <v>1</v>
      </c>
      <c r="H58" s="1">
        <f t="shared" si="2"/>
        <v>1</v>
      </c>
    </row>
    <row r="59" spans="4:8" x14ac:dyDescent="0.3">
      <c r="D59" s="2">
        <v>34912</v>
      </c>
      <c r="E59" s="1">
        <v>-2.3999999999999998E-3</v>
      </c>
      <c r="F59" s="6">
        <f t="shared" si="0"/>
        <v>-23.999999999999996</v>
      </c>
      <c r="G59" s="1">
        <v>2</v>
      </c>
      <c r="H59" s="1">
        <f t="shared" si="2"/>
        <v>2</v>
      </c>
    </row>
    <row r="60" spans="4:8" x14ac:dyDescent="0.3">
      <c r="D60" s="2">
        <v>34943</v>
      </c>
      <c r="E60" s="1">
        <v>1.6299999999999999E-2</v>
      </c>
      <c r="F60" s="1">
        <f t="shared" si="0"/>
        <v>162.99999999999997</v>
      </c>
      <c r="G60" s="1">
        <f t="shared" si="1"/>
        <v>1</v>
      </c>
      <c r="H60" s="1">
        <f t="shared" si="2"/>
        <v>1</v>
      </c>
    </row>
    <row r="61" spans="4:8" x14ac:dyDescent="0.3">
      <c r="D61" s="2">
        <v>34973</v>
      </c>
      <c r="E61" s="1">
        <v>1.5299999999999999E-2</v>
      </c>
      <c r="F61" s="1">
        <f t="shared" si="0"/>
        <v>153</v>
      </c>
      <c r="G61" s="1">
        <f t="shared" si="1"/>
        <v>1</v>
      </c>
      <c r="H61" s="1">
        <f t="shared" si="2"/>
        <v>1</v>
      </c>
    </row>
    <row r="62" spans="4:8" x14ac:dyDescent="0.3">
      <c r="D62" s="2">
        <v>35004</v>
      </c>
      <c r="E62" s="1">
        <v>4.4000000000000003E-3</v>
      </c>
      <c r="F62" s="1">
        <f t="shared" si="0"/>
        <v>44</v>
      </c>
      <c r="G62" s="1">
        <f t="shared" si="1"/>
        <v>4</v>
      </c>
      <c r="H62" s="1">
        <f t="shared" si="2"/>
        <v>4</v>
      </c>
    </row>
    <row r="63" spans="4:8" x14ac:dyDescent="0.3">
      <c r="D63" s="2">
        <v>35034</v>
      </c>
      <c r="E63" s="1">
        <v>1.03E-2</v>
      </c>
      <c r="F63" s="1">
        <f t="shared" si="0"/>
        <v>103</v>
      </c>
      <c r="G63" s="1">
        <f t="shared" si="1"/>
        <v>1</v>
      </c>
      <c r="H63" s="1">
        <f t="shared" si="2"/>
        <v>1</v>
      </c>
    </row>
    <row r="64" spans="4:8" x14ac:dyDescent="0.3">
      <c r="D64" s="2">
        <v>35065</v>
      </c>
      <c r="E64" s="1">
        <v>1.4200000000000001E-2</v>
      </c>
      <c r="F64" s="1">
        <f t="shared" si="0"/>
        <v>142</v>
      </c>
      <c r="G64" s="1">
        <f t="shared" si="1"/>
        <v>1</v>
      </c>
      <c r="H64" s="1">
        <f t="shared" si="2"/>
        <v>1</v>
      </c>
    </row>
    <row r="65" spans="4:8" x14ac:dyDescent="0.3">
      <c r="D65" s="2">
        <v>35096</v>
      </c>
      <c r="E65" s="1">
        <v>6.6E-3</v>
      </c>
      <c r="F65" s="1">
        <f t="shared" si="0"/>
        <v>66</v>
      </c>
      <c r="G65" s="1">
        <f t="shared" si="1"/>
        <v>6</v>
      </c>
      <c r="H65" s="1">
        <f t="shared" si="2"/>
        <v>6</v>
      </c>
    </row>
    <row r="66" spans="4:8" x14ac:dyDescent="0.3">
      <c r="D66" s="2">
        <v>35125</v>
      </c>
      <c r="E66" s="1">
        <v>1.1599999999999999E-2</v>
      </c>
      <c r="F66" s="1">
        <f t="shared" si="0"/>
        <v>115.99999999999999</v>
      </c>
      <c r="G66" s="1">
        <f t="shared" si="1"/>
        <v>1</v>
      </c>
      <c r="H66" s="1">
        <f t="shared" si="2"/>
        <v>1</v>
      </c>
    </row>
    <row r="67" spans="4:8" x14ac:dyDescent="0.3">
      <c r="D67" s="2">
        <v>35156</v>
      </c>
      <c r="E67" s="1">
        <v>5.7000000000000002E-3</v>
      </c>
      <c r="F67" s="1">
        <f t="shared" si="0"/>
        <v>57</v>
      </c>
      <c r="G67" s="1">
        <f t="shared" si="1"/>
        <v>5</v>
      </c>
      <c r="H67" s="1">
        <f t="shared" si="2"/>
        <v>5</v>
      </c>
    </row>
    <row r="68" spans="4:8" x14ac:dyDescent="0.3">
      <c r="D68" s="2">
        <v>35186</v>
      </c>
      <c r="E68" s="1">
        <v>1.34E-2</v>
      </c>
      <c r="F68" s="1">
        <f t="shared" ref="F68:F131" si="3">10000*E68</f>
        <v>134</v>
      </c>
      <c r="G68" s="1">
        <f t="shared" ref="G68:G131" si="4">VALUE(CLEAN(LEFT(F68,1)))</f>
        <v>1</v>
      </c>
      <c r="H68" s="1">
        <f t="shared" ref="H68:H131" si="5">IF(F68&gt;=0,VALUE(LEFT(F68,1)),VALUE(MID(F68,2,1)))</f>
        <v>1</v>
      </c>
    </row>
    <row r="69" spans="4:8" x14ac:dyDescent="0.3">
      <c r="D69" s="2">
        <v>35217</v>
      </c>
      <c r="E69" s="1">
        <v>1.5E-3</v>
      </c>
      <c r="F69" s="1">
        <f t="shared" si="3"/>
        <v>15</v>
      </c>
      <c r="G69" s="1">
        <f t="shared" si="4"/>
        <v>1</v>
      </c>
      <c r="H69" s="1">
        <f t="shared" si="5"/>
        <v>1</v>
      </c>
    </row>
    <row r="70" spans="4:8" x14ac:dyDescent="0.3">
      <c r="D70" s="2">
        <v>35247</v>
      </c>
      <c r="E70" s="1">
        <v>1.8599999999999998E-2</v>
      </c>
      <c r="F70" s="1">
        <f t="shared" si="3"/>
        <v>185.99999999999997</v>
      </c>
      <c r="G70" s="1">
        <f t="shared" si="4"/>
        <v>1</v>
      </c>
      <c r="H70" s="1">
        <f t="shared" si="5"/>
        <v>1</v>
      </c>
    </row>
    <row r="71" spans="4:8" x14ac:dyDescent="0.3">
      <c r="D71" s="2">
        <v>35278</v>
      </c>
      <c r="E71" s="1">
        <v>2E-3</v>
      </c>
      <c r="F71" s="1">
        <f t="shared" si="3"/>
        <v>20</v>
      </c>
      <c r="G71" s="1">
        <f t="shared" si="4"/>
        <v>2</v>
      </c>
      <c r="H71" s="1">
        <f t="shared" si="5"/>
        <v>2</v>
      </c>
    </row>
    <row r="72" spans="4:8" x14ac:dyDescent="0.3">
      <c r="D72" s="2">
        <v>35309</v>
      </c>
      <c r="E72" s="1">
        <v>1.1599999999999999E-2</v>
      </c>
      <c r="F72" s="1">
        <f t="shared" si="3"/>
        <v>115.99999999999999</v>
      </c>
      <c r="G72" s="1">
        <f t="shared" si="4"/>
        <v>1</v>
      </c>
      <c r="H72" s="1">
        <f t="shared" si="5"/>
        <v>1</v>
      </c>
    </row>
    <row r="73" spans="4:8" x14ac:dyDescent="0.3">
      <c r="D73" s="2">
        <v>35339</v>
      </c>
      <c r="E73" s="1">
        <v>1.03E-2</v>
      </c>
      <c r="F73" s="1">
        <f t="shared" si="3"/>
        <v>103</v>
      </c>
      <c r="G73" s="1">
        <f t="shared" si="4"/>
        <v>1</v>
      </c>
      <c r="H73" s="1">
        <f t="shared" si="5"/>
        <v>1</v>
      </c>
    </row>
    <row r="74" spans="4:8" x14ac:dyDescent="0.3">
      <c r="D74" s="2">
        <v>35370</v>
      </c>
      <c r="E74" s="1">
        <v>1.5100000000000001E-2</v>
      </c>
      <c r="F74" s="1">
        <f t="shared" si="3"/>
        <v>151</v>
      </c>
      <c r="G74" s="1">
        <f t="shared" si="4"/>
        <v>1</v>
      </c>
      <c r="H74" s="1">
        <f t="shared" si="5"/>
        <v>1</v>
      </c>
    </row>
    <row r="75" spans="4:8" x14ac:dyDescent="0.3">
      <c r="D75" s="2">
        <v>35400</v>
      </c>
      <c r="E75" s="1">
        <v>4.1000000000000003E-3</v>
      </c>
      <c r="F75" s="1">
        <f t="shared" si="3"/>
        <v>41</v>
      </c>
      <c r="G75" s="1">
        <f t="shared" si="4"/>
        <v>4</v>
      </c>
      <c r="H75" s="1">
        <f t="shared" si="5"/>
        <v>4</v>
      </c>
    </row>
    <row r="76" spans="4:8" x14ac:dyDescent="0.3">
      <c r="D76" s="2">
        <v>35431</v>
      </c>
      <c r="E76" s="1">
        <v>2.3800000000000002E-2</v>
      </c>
      <c r="F76" s="1">
        <f t="shared" si="3"/>
        <v>238.00000000000003</v>
      </c>
      <c r="G76" s="1">
        <f t="shared" si="4"/>
        <v>2</v>
      </c>
      <c r="H76" s="1">
        <f t="shared" si="5"/>
        <v>2</v>
      </c>
    </row>
    <row r="77" spans="4:8" x14ac:dyDescent="0.3">
      <c r="D77" s="2">
        <v>35462</v>
      </c>
      <c r="E77" s="1">
        <v>6.7000000000000002E-3</v>
      </c>
      <c r="F77" s="1">
        <f t="shared" si="3"/>
        <v>67</v>
      </c>
      <c r="G77" s="1">
        <f t="shared" si="4"/>
        <v>6</v>
      </c>
      <c r="H77" s="1">
        <f t="shared" si="5"/>
        <v>6</v>
      </c>
    </row>
    <row r="78" spans="4:8" x14ac:dyDescent="0.3">
      <c r="D78" s="2">
        <v>35490</v>
      </c>
      <c r="E78" s="1">
        <v>8.0000000000000002E-3</v>
      </c>
      <c r="F78" s="1">
        <f t="shared" si="3"/>
        <v>80</v>
      </c>
      <c r="G78" s="1">
        <f t="shared" si="4"/>
        <v>8</v>
      </c>
      <c r="H78" s="1">
        <f t="shared" si="5"/>
        <v>8</v>
      </c>
    </row>
    <row r="79" spans="4:8" x14ac:dyDescent="0.3">
      <c r="D79" s="2">
        <v>35521</v>
      </c>
      <c r="E79" s="1">
        <v>1.0999999999999999E-2</v>
      </c>
      <c r="F79" s="1">
        <f t="shared" si="3"/>
        <v>110</v>
      </c>
      <c r="G79" s="1">
        <f t="shared" si="4"/>
        <v>1</v>
      </c>
      <c r="H79" s="1">
        <f t="shared" si="5"/>
        <v>1</v>
      </c>
    </row>
    <row r="80" spans="4:8" x14ac:dyDescent="0.3">
      <c r="D80" s="2">
        <v>35551</v>
      </c>
      <c r="E80" s="1">
        <v>5.7000000000000002E-3</v>
      </c>
      <c r="F80" s="1">
        <f t="shared" si="3"/>
        <v>57</v>
      </c>
      <c r="G80" s="1">
        <f t="shared" si="4"/>
        <v>5</v>
      </c>
      <c r="H80" s="1">
        <f t="shared" si="5"/>
        <v>5</v>
      </c>
    </row>
    <row r="81" spans="4:8" x14ac:dyDescent="0.3">
      <c r="D81" s="2">
        <v>35582</v>
      </c>
      <c r="E81" s="1">
        <v>1.2800000000000001E-2</v>
      </c>
      <c r="F81" s="1">
        <f t="shared" si="3"/>
        <v>128</v>
      </c>
      <c r="G81" s="1">
        <f t="shared" si="4"/>
        <v>1</v>
      </c>
      <c r="H81" s="1">
        <f t="shared" si="5"/>
        <v>1</v>
      </c>
    </row>
    <row r="82" spans="4:8" x14ac:dyDescent="0.3">
      <c r="D82" s="2">
        <v>35612</v>
      </c>
      <c r="E82" s="1">
        <v>6.7999999999999996E-3</v>
      </c>
      <c r="F82" s="1">
        <f t="shared" si="3"/>
        <v>68</v>
      </c>
      <c r="G82" s="1">
        <f t="shared" si="4"/>
        <v>6</v>
      </c>
      <c r="H82" s="1">
        <f t="shared" si="5"/>
        <v>6</v>
      </c>
    </row>
    <row r="83" spans="4:8" x14ac:dyDescent="0.3">
      <c r="D83" s="2">
        <v>35643</v>
      </c>
      <c r="E83" s="1">
        <v>2.8E-3</v>
      </c>
      <c r="F83" s="1">
        <f t="shared" si="3"/>
        <v>28</v>
      </c>
      <c r="G83" s="1">
        <f t="shared" si="4"/>
        <v>2</v>
      </c>
      <c r="H83" s="1">
        <f t="shared" si="5"/>
        <v>2</v>
      </c>
    </row>
    <row r="84" spans="4:8" x14ac:dyDescent="0.3">
      <c r="D84" s="2">
        <v>35674</v>
      </c>
      <c r="E84" s="1">
        <v>2.3199999999999998E-2</v>
      </c>
      <c r="F84" s="1">
        <f t="shared" si="3"/>
        <v>231.99999999999997</v>
      </c>
      <c r="G84" s="1">
        <f t="shared" si="4"/>
        <v>2</v>
      </c>
      <c r="H84" s="1">
        <f t="shared" si="5"/>
        <v>2</v>
      </c>
    </row>
    <row r="85" spans="4:8" x14ac:dyDescent="0.3">
      <c r="D85" s="2">
        <v>35704</v>
      </c>
      <c r="E85" s="1">
        <v>4.8999999999999998E-3</v>
      </c>
      <c r="F85" s="1">
        <f t="shared" si="3"/>
        <v>49</v>
      </c>
      <c r="G85" s="1">
        <f t="shared" si="4"/>
        <v>4</v>
      </c>
      <c r="H85" s="1">
        <f t="shared" si="5"/>
        <v>4</v>
      </c>
    </row>
    <row r="86" spans="4:8" x14ac:dyDescent="0.3">
      <c r="D86" s="2">
        <v>35735</v>
      </c>
      <c r="E86" s="1">
        <v>1.49E-2</v>
      </c>
      <c r="F86" s="1">
        <f t="shared" si="3"/>
        <v>149</v>
      </c>
      <c r="G86" s="1">
        <f t="shared" si="4"/>
        <v>1</v>
      </c>
      <c r="H86" s="1">
        <f t="shared" si="5"/>
        <v>1</v>
      </c>
    </row>
    <row r="87" spans="4:8" x14ac:dyDescent="0.3">
      <c r="D87" s="2">
        <v>35765</v>
      </c>
      <c r="E87" s="1">
        <v>3.5999999999999999E-3</v>
      </c>
      <c r="F87" s="1">
        <f t="shared" si="3"/>
        <v>36</v>
      </c>
      <c r="G87" s="1">
        <f t="shared" si="4"/>
        <v>3</v>
      </c>
      <c r="H87" s="1">
        <f t="shared" si="5"/>
        <v>3</v>
      </c>
    </row>
    <row r="88" spans="4:8" x14ac:dyDescent="0.3">
      <c r="D88" s="2">
        <v>35796</v>
      </c>
      <c r="E88" s="1">
        <v>8.5000000000000006E-3</v>
      </c>
      <c r="F88" s="1">
        <f t="shared" si="3"/>
        <v>85</v>
      </c>
      <c r="G88" s="1">
        <f t="shared" si="4"/>
        <v>8</v>
      </c>
      <c r="H88" s="1">
        <f t="shared" si="5"/>
        <v>8</v>
      </c>
    </row>
    <row r="89" spans="4:8" x14ac:dyDescent="0.3">
      <c r="D89" s="2">
        <v>35827</v>
      </c>
      <c r="E89" s="1">
        <v>1.23E-2</v>
      </c>
      <c r="F89" s="1">
        <f t="shared" si="3"/>
        <v>123</v>
      </c>
      <c r="G89" s="1">
        <f t="shared" si="4"/>
        <v>1</v>
      </c>
      <c r="H89" s="1">
        <f t="shared" si="5"/>
        <v>1</v>
      </c>
    </row>
    <row r="90" spans="4:8" x14ac:dyDescent="0.3">
      <c r="D90" s="2">
        <v>35855</v>
      </c>
      <c r="E90" s="1">
        <v>1.6799999999999999E-2</v>
      </c>
      <c r="F90" s="1">
        <f t="shared" si="3"/>
        <v>168</v>
      </c>
      <c r="G90" s="1">
        <f t="shared" si="4"/>
        <v>1</v>
      </c>
      <c r="H90" s="1">
        <f t="shared" si="5"/>
        <v>1</v>
      </c>
    </row>
    <row r="91" spans="4:8" x14ac:dyDescent="0.3">
      <c r="D91" s="2">
        <v>35886</v>
      </c>
      <c r="E91" s="1">
        <v>3.5999999999999999E-3</v>
      </c>
      <c r="F91" s="1">
        <f t="shared" si="3"/>
        <v>36</v>
      </c>
      <c r="G91" s="1">
        <f t="shared" si="4"/>
        <v>3</v>
      </c>
      <c r="H91" s="1">
        <f t="shared" si="5"/>
        <v>3</v>
      </c>
    </row>
    <row r="92" spans="4:8" x14ac:dyDescent="0.3">
      <c r="D92" s="2">
        <v>35916</v>
      </c>
      <c r="E92" s="1">
        <v>1.6899999999999998E-2</v>
      </c>
      <c r="F92" s="1">
        <f t="shared" si="3"/>
        <v>168.99999999999997</v>
      </c>
      <c r="G92" s="1">
        <f t="shared" si="4"/>
        <v>1</v>
      </c>
      <c r="H92" s="1">
        <f t="shared" si="5"/>
        <v>1</v>
      </c>
    </row>
    <row r="93" spans="4:8" x14ac:dyDescent="0.3">
      <c r="D93" s="2">
        <v>35947</v>
      </c>
      <c r="E93" s="1">
        <v>1.2200000000000001E-2</v>
      </c>
      <c r="F93" s="1">
        <f t="shared" si="3"/>
        <v>122.00000000000001</v>
      </c>
      <c r="G93" s="1">
        <f t="shared" si="4"/>
        <v>1</v>
      </c>
      <c r="H93" s="1">
        <f t="shared" si="5"/>
        <v>1</v>
      </c>
    </row>
    <row r="94" spans="4:8" x14ac:dyDescent="0.3">
      <c r="D94" s="2">
        <v>35977</v>
      </c>
      <c r="E94" s="1">
        <v>7.6E-3</v>
      </c>
      <c r="F94" s="1">
        <f t="shared" si="3"/>
        <v>76</v>
      </c>
      <c r="G94" s="1">
        <f t="shared" si="4"/>
        <v>7</v>
      </c>
      <c r="H94" s="1">
        <f t="shared" si="5"/>
        <v>7</v>
      </c>
    </row>
    <row r="95" spans="4:8" x14ac:dyDescent="0.3">
      <c r="D95" s="2">
        <v>36008</v>
      </c>
      <c r="E95" s="1">
        <v>2.0999999999999999E-3</v>
      </c>
      <c r="F95" s="1">
        <f t="shared" si="3"/>
        <v>21</v>
      </c>
      <c r="G95" s="1">
        <f t="shared" si="4"/>
        <v>2</v>
      </c>
      <c r="H95" s="1">
        <f t="shared" si="5"/>
        <v>2</v>
      </c>
    </row>
    <row r="96" spans="4:8" x14ac:dyDescent="0.3">
      <c r="D96" s="2">
        <v>36039</v>
      </c>
      <c r="E96" s="1">
        <v>9.7999999999999997E-3</v>
      </c>
      <c r="F96" s="1">
        <f t="shared" si="3"/>
        <v>98</v>
      </c>
      <c r="G96" s="1">
        <f t="shared" si="4"/>
        <v>9</v>
      </c>
      <c r="H96" s="1">
        <f t="shared" si="5"/>
        <v>9</v>
      </c>
    </row>
    <row r="97" spans="4:8" x14ac:dyDescent="0.3">
      <c r="D97" s="2">
        <v>36069</v>
      </c>
      <c r="E97" s="1">
        <v>1.8599999999999998E-2</v>
      </c>
      <c r="F97" s="1">
        <f t="shared" si="3"/>
        <v>185.99999999999997</v>
      </c>
      <c r="G97" s="1">
        <f t="shared" si="4"/>
        <v>1</v>
      </c>
      <c r="H97" s="1">
        <f t="shared" si="5"/>
        <v>1</v>
      </c>
    </row>
    <row r="98" spans="4:8" x14ac:dyDescent="0.3">
      <c r="D98" s="2">
        <v>36100</v>
      </c>
      <c r="E98" s="1">
        <v>7.7999999999999996E-3</v>
      </c>
      <c r="F98" s="1">
        <f t="shared" si="3"/>
        <v>78</v>
      </c>
      <c r="G98" s="1">
        <f t="shared" si="4"/>
        <v>7</v>
      </c>
      <c r="H98" s="1">
        <f t="shared" si="5"/>
        <v>7</v>
      </c>
    </row>
    <row r="99" spans="4:8" x14ac:dyDescent="0.3">
      <c r="D99" s="2">
        <v>36130</v>
      </c>
      <c r="E99" s="1">
        <v>2.5999999999999999E-3</v>
      </c>
      <c r="F99" s="1">
        <f t="shared" si="3"/>
        <v>26</v>
      </c>
      <c r="G99" s="1">
        <f t="shared" si="4"/>
        <v>2</v>
      </c>
      <c r="H99" s="1">
        <f t="shared" si="5"/>
        <v>2</v>
      </c>
    </row>
    <row r="100" spans="4:8" x14ac:dyDescent="0.3">
      <c r="D100" s="2">
        <v>36161</v>
      </c>
      <c r="E100" s="1">
        <v>1.9900000000000001E-2</v>
      </c>
      <c r="F100" s="1">
        <f t="shared" si="3"/>
        <v>199</v>
      </c>
      <c r="G100" s="1">
        <f t="shared" si="4"/>
        <v>1</v>
      </c>
      <c r="H100" s="1">
        <f t="shared" si="5"/>
        <v>1</v>
      </c>
    </row>
    <row r="101" spans="4:8" x14ac:dyDescent="0.3">
      <c r="D101" s="2">
        <v>36192</v>
      </c>
      <c r="E101" s="1">
        <v>1.1000000000000001E-3</v>
      </c>
      <c r="F101" s="1">
        <f t="shared" si="3"/>
        <v>11</v>
      </c>
      <c r="G101" s="1">
        <f t="shared" si="4"/>
        <v>1</v>
      </c>
      <c r="H101" s="1">
        <f t="shared" si="5"/>
        <v>1</v>
      </c>
    </row>
    <row r="102" spans="4:8" x14ac:dyDescent="0.3">
      <c r="D102" s="2">
        <v>36220</v>
      </c>
      <c r="E102" s="1">
        <v>2.2200000000000001E-2</v>
      </c>
      <c r="F102" s="1">
        <f t="shared" si="3"/>
        <v>222</v>
      </c>
      <c r="G102" s="1">
        <f t="shared" si="4"/>
        <v>2</v>
      </c>
      <c r="H102" s="1">
        <f t="shared" si="5"/>
        <v>2</v>
      </c>
    </row>
    <row r="103" spans="4:8" x14ac:dyDescent="0.3">
      <c r="D103" s="2">
        <v>36251</v>
      </c>
      <c r="E103" s="1">
        <v>2.8999999999999998E-3</v>
      </c>
      <c r="F103" s="1">
        <f t="shared" si="3"/>
        <v>28.999999999999996</v>
      </c>
      <c r="G103" s="1">
        <f t="shared" si="4"/>
        <v>2</v>
      </c>
      <c r="H103" s="1">
        <f t="shared" si="5"/>
        <v>2</v>
      </c>
    </row>
    <row r="104" spans="4:8" x14ac:dyDescent="0.3">
      <c r="D104" s="2">
        <v>36281</v>
      </c>
      <c r="E104" s="1">
        <v>1.4500000000000001E-2</v>
      </c>
      <c r="F104" s="1">
        <f t="shared" si="3"/>
        <v>145</v>
      </c>
      <c r="G104" s="1">
        <f t="shared" si="4"/>
        <v>1</v>
      </c>
      <c r="H104" s="1">
        <f t="shared" si="5"/>
        <v>1</v>
      </c>
    </row>
    <row r="105" spans="4:8" x14ac:dyDescent="0.3">
      <c r="D105" s="2">
        <v>36312</v>
      </c>
      <c r="E105" s="1">
        <v>1.7000000000000001E-2</v>
      </c>
      <c r="F105" s="1">
        <f t="shared" si="3"/>
        <v>170</v>
      </c>
      <c r="G105" s="1">
        <f t="shared" si="4"/>
        <v>1</v>
      </c>
      <c r="H105" s="1">
        <f t="shared" si="5"/>
        <v>1</v>
      </c>
    </row>
    <row r="106" spans="4:8" x14ac:dyDescent="0.3">
      <c r="D106" s="2">
        <v>36342</v>
      </c>
      <c r="E106" s="1">
        <v>3.5999999999999999E-3</v>
      </c>
      <c r="F106" s="1">
        <f t="shared" si="3"/>
        <v>36</v>
      </c>
      <c r="G106" s="1">
        <f t="shared" si="4"/>
        <v>3</v>
      </c>
      <c r="H106" s="1">
        <f t="shared" si="5"/>
        <v>3</v>
      </c>
    </row>
    <row r="107" spans="4:8" x14ac:dyDescent="0.3">
      <c r="D107" s="2">
        <v>36373</v>
      </c>
      <c r="E107" s="1">
        <v>8.6999999999999994E-3</v>
      </c>
      <c r="F107" s="1">
        <f t="shared" si="3"/>
        <v>87</v>
      </c>
      <c r="G107" s="1">
        <f t="shared" si="4"/>
        <v>8</v>
      </c>
      <c r="H107" s="1">
        <f t="shared" si="5"/>
        <v>8</v>
      </c>
    </row>
    <row r="108" spans="4:8" x14ac:dyDescent="0.3">
      <c r="D108" s="2">
        <v>36404</v>
      </c>
      <c r="E108" s="1">
        <v>6.6E-3</v>
      </c>
      <c r="F108" s="1">
        <f t="shared" si="3"/>
        <v>66</v>
      </c>
      <c r="G108" s="1">
        <f t="shared" si="4"/>
        <v>6</v>
      </c>
      <c r="H108" s="1">
        <f t="shared" si="5"/>
        <v>6</v>
      </c>
    </row>
    <row r="109" spans="4:8" x14ac:dyDescent="0.3">
      <c r="D109" s="2">
        <v>36434</v>
      </c>
      <c r="E109" s="1">
        <v>1.0500000000000001E-2</v>
      </c>
      <c r="F109" s="1">
        <f t="shared" si="3"/>
        <v>105</v>
      </c>
      <c r="G109" s="1">
        <f t="shared" si="4"/>
        <v>1</v>
      </c>
      <c r="H109" s="1">
        <f t="shared" si="5"/>
        <v>1</v>
      </c>
    </row>
    <row r="110" spans="4:8" x14ac:dyDescent="0.3">
      <c r="D110" s="2">
        <v>36465</v>
      </c>
      <c r="E110" s="1">
        <v>1.54E-2</v>
      </c>
      <c r="F110" s="1">
        <f t="shared" si="3"/>
        <v>154</v>
      </c>
      <c r="G110" s="1">
        <f t="shared" si="4"/>
        <v>1</v>
      </c>
      <c r="H110" s="1">
        <f t="shared" si="5"/>
        <v>1</v>
      </c>
    </row>
    <row r="111" spans="4:8" x14ac:dyDescent="0.3">
      <c r="D111" s="2">
        <v>36495</v>
      </c>
      <c r="E111" s="1">
        <v>3.2000000000000002E-3</v>
      </c>
      <c r="F111" s="1">
        <f t="shared" si="3"/>
        <v>32</v>
      </c>
      <c r="G111" s="1">
        <f t="shared" si="4"/>
        <v>3</v>
      </c>
      <c r="H111" s="1">
        <f t="shared" si="5"/>
        <v>3</v>
      </c>
    </row>
    <row r="112" spans="4:8" x14ac:dyDescent="0.3">
      <c r="D112" s="2">
        <v>36526</v>
      </c>
      <c r="E112" s="1">
        <v>2.1399999999999999E-2</v>
      </c>
      <c r="F112" s="1">
        <f t="shared" si="3"/>
        <v>214</v>
      </c>
      <c r="G112" s="1">
        <f t="shared" si="4"/>
        <v>2</v>
      </c>
      <c r="H112" s="1">
        <f t="shared" si="5"/>
        <v>2</v>
      </c>
    </row>
    <row r="113" spans="4:8" x14ac:dyDescent="0.3">
      <c r="D113" s="2">
        <v>36557</v>
      </c>
      <c r="E113" s="1">
        <v>1.2999999999999999E-3</v>
      </c>
      <c r="F113" s="1">
        <f t="shared" si="3"/>
        <v>13</v>
      </c>
      <c r="G113" s="1">
        <f t="shared" si="4"/>
        <v>1</v>
      </c>
      <c r="H113" s="1">
        <f t="shared" si="5"/>
        <v>1</v>
      </c>
    </row>
    <row r="114" spans="4:8" x14ac:dyDescent="0.3">
      <c r="D114" s="2">
        <v>36586</v>
      </c>
      <c r="E114" s="1">
        <v>1.77E-2</v>
      </c>
      <c r="F114" s="1">
        <f t="shared" si="3"/>
        <v>177</v>
      </c>
      <c r="G114" s="1">
        <f t="shared" si="4"/>
        <v>1</v>
      </c>
      <c r="H114" s="1">
        <f t="shared" si="5"/>
        <v>1</v>
      </c>
    </row>
    <row r="115" spans="4:8" x14ac:dyDescent="0.3">
      <c r="D115" s="2">
        <v>36617</v>
      </c>
      <c r="E115" s="1">
        <v>2.7000000000000001E-3</v>
      </c>
      <c r="F115" s="1">
        <f t="shared" si="3"/>
        <v>27</v>
      </c>
      <c r="G115" s="1">
        <f t="shared" si="4"/>
        <v>2</v>
      </c>
      <c r="H115" s="1">
        <f t="shared" si="5"/>
        <v>2</v>
      </c>
    </row>
    <row r="116" spans="4:8" x14ac:dyDescent="0.3">
      <c r="D116" s="2">
        <v>36647</v>
      </c>
      <c r="E116" s="1">
        <v>1.2999999999999999E-2</v>
      </c>
      <c r="F116" s="1">
        <f t="shared" si="3"/>
        <v>130</v>
      </c>
      <c r="G116" s="1">
        <f t="shared" si="4"/>
        <v>1</v>
      </c>
      <c r="H116" s="1">
        <f t="shared" si="5"/>
        <v>1</v>
      </c>
    </row>
    <row r="117" spans="4:8" x14ac:dyDescent="0.3">
      <c r="D117" s="2">
        <v>36678</v>
      </c>
      <c r="E117" s="1">
        <v>7.3000000000000001E-3</v>
      </c>
      <c r="F117" s="1">
        <f t="shared" si="3"/>
        <v>73</v>
      </c>
      <c r="G117" s="1">
        <f t="shared" si="4"/>
        <v>7</v>
      </c>
      <c r="H117" s="1">
        <f t="shared" si="5"/>
        <v>7</v>
      </c>
    </row>
    <row r="118" spans="4:8" x14ac:dyDescent="0.3">
      <c r="D118" s="2">
        <v>36708</v>
      </c>
      <c r="E118" s="1">
        <v>5.7999999999999996E-3</v>
      </c>
      <c r="F118" s="1">
        <f t="shared" si="3"/>
        <v>57.999999999999993</v>
      </c>
      <c r="G118" s="1">
        <f t="shared" si="4"/>
        <v>5</v>
      </c>
      <c r="H118" s="1">
        <f t="shared" si="5"/>
        <v>5</v>
      </c>
    </row>
    <row r="119" spans="4:8" x14ac:dyDescent="0.3">
      <c r="D119" s="2">
        <v>36739</v>
      </c>
      <c r="E119" s="1">
        <v>1.26E-2</v>
      </c>
      <c r="F119" s="1">
        <f t="shared" si="3"/>
        <v>126</v>
      </c>
      <c r="G119" s="1">
        <f t="shared" si="4"/>
        <v>1</v>
      </c>
      <c r="H119" s="1">
        <f t="shared" si="5"/>
        <v>1</v>
      </c>
    </row>
    <row r="120" spans="4:8" x14ac:dyDescent="0.3">
      <c r="D120" s="2">
        <v>36770</v>
      </c>
      <c r="E120" s="1">
        <v>1.8E-3</v>
      </c>
      <c r="F120" s="1">
        <f t="shared" si="3"/>
        <v>18</v>
      </c>
      <c r="G120" s="1">
        <f t="shared" si="4"/>
        <v>1</v>
      </c>
      <c r="H120" s="1">
        <f t="shared" si="5"/>
        <v>1</v>
      </c>
    </row>
    <row r="121" spans="4:8" x14ac:dyDescent="0.3">
      <c r="D121" s="2">
        <v>36800</v>
      </c>
      <c r="E121" s="1">
        <v>8.6E-3</v>
      </c>
      <c r="F121" s="1">
        <f t="shared" si="3"/>
        <v>86</v>
      </c>
      <c r="G121" s="1">
        <f t="shared" si="4"/>
        <v>8</v>
      </c>
      <c r="H121" s="1">
        <f t="shared" si="5"/>
        <v>8</v>
      </c>
    </row>
    <row r="122" spans="4:8" x14ac:dyDescent="0.3">
      <c r="D122" s="2">
        <v>36831</v>
      </c>
      <c r="E122" s="1">
        <v>6.1999999999999998E-3</v>
      </c>
      <c r="F122" s="1">
        <f t="shared" si="3"/>
        <v>62</v>
      </c>
      <c r="G122" s="1">
        <f t="shared" si="4"/>
        <v>6</v>
      </c>
      <c r="H122" s="1">
        <f t="shared" si="5"/>
        <v>6</v>
      </c>
    </row>
    <row r="123" spans="4:8" x14ac:dyDescent="0.3">
      <c r="D123" s="2">
        <v>36861</v>
      </c>
      <c r="E123" s="1">
        <v>3.5999999999999999E-3</v>
      </c>
      <c r="F123" s="1">
        <f t="shared" si="3"/>
        <v>36</v>
      </c>
      <c r="G123" s="1">
        <f t="shared" si="4"/>
        <v>3</v>
      </c>
      <c r="H123" s="1">
        <f t="shared" si="5"/>
        <v>3</v>
      </c>
    </row>
    <row r="124" spans="4:8" x14ac:dyDescent="0.3">
      <c r="D124" s="2">
        <v>36892</v>
      </c>
      <c r="E124" s="1">
        <v>2.1399999999999999E-2</v>
      </c>
      <c r="F124" s="1">
        <f t="shared" si="3"/>
        <v>214</v>
      </c>
      <c r="G124" s="1">
        <f t="shared" si="4"/>
        <v>2</v>
      </c>
      <c r="H124" s="1">
        <f t="shared" si="5"/>
        <v>2</v>
      </c>
    </row>
    <row r="125" spans="4:8" x14ac:dyDescent="0.3">
      <c r="D125" s="2">
        <v>36923</v>
      </c>
      <c r="E125" s="1">
        <v>8.0000000000000004E-4</v>
      </c>
      <c r="F125" s="1">
        <f t="shared" si="3"/>
        <v>8</v>
      </c>
      <c r="G125" s="1">
        <f t="shared" si="4"/>
        <v>8</v>
      </c>
      <c r="H125" s="1">
        <f t="shared" si="5"/>
        <v>8</v>
      </c>
    </row>
    <row r="126" spans="4:8" x14ac:dyDescent="0.3">
      <c r="D126" s="2">
        <v>36951</v>
      </c>
      <c r="E126" s="1">
        <v>1.0699999999999999E-2</v>
      </c>
      <c r="F126" s="1">
        <f t="shared" si="3"/>
        <v>107</v>
      </c>
      <c r="G126" s="1">
        <f t="shared" si="4"/>
        <v>1</v>
      </c>
      <c r="H126" s="1">
        <f t="shared" si="5"/>
        <v>1</v>
      </c>
    </row>
    <row r="127" spans="4:8" x14ac:dyDescent="0.3">
      <c r="D127" s="2">
        <v>36982</v>
      </c>
      <c r="E127" s="1">
        <v>1.26E-2</v>
      </c>
      <c r="F127" s="1">
        <f t="shared" si="3"/>
        <v>126</v>
      </c>
      <c r="G127" s="1">
        <f t="shared" si="4"/>
        <v>1</v>
      </c>
      <c r="H127" s="1">
        <f t="shared" si="5"/>
        <v>1</v>
      </c>
    </row>
    <row r="128" spans="4:8" x14ac:dyDescent="0.3">
      <c r="D128" s="2">
        <v>37012</v>
      </c>
      <c r="E128" s="1">
        <v>2.5999999999999999E-3</v>
      </c>
      <c r="F128" s="1">
        <f t="shared" si="3"/>
        <v>26</v>
      </c>
      <c r="G128" s="1">
        <f t="shared" si="4"/>
        <v>2</v>
      </c>
      <c r="H128" s="1">
        <f t="shared" si="5"/>
        <v>2</v>
      </c>
    </row>
    <row r="129" spans="4:8" x14ac:dyDescent="0.3">
      <c r="D129" s="2">
        <v>37043</v>
      </c>
      <c r="E129" s="1">
        <v>1.6999999999999999E-3</v>
      </c>
      <c r="F129" s="1">
        <f t="shared" si="3"/>
        <v>17</v>
      </c>
      <c r="G129" s="1">
        <f t="shared" si="4"/>
        <v>1</v>
      </c>
      <c r="H129" s="1">
        <f t="shared" si="5"/>
        <v>1</v>
      </c>
    </row>
    <row r="130" spans="4:8" x14ac:dyDescent="0.3">
      <c r="D130" s="2">
        <v>37073</v>
      </c>
      <c r="E130" s="1">
        <v>3.8E-3</v>
      </c>
      <c r="F130" s="1">
        <f t="shared" si="3"/>
        <v>38</v>
      </c>
      <c r="G130" s="1">
        <f t="shared" si="4"/>
        <v>3</v>
      </c>
      <c r="H130" s="1">
        <f t="shared" si="5"/>
        <v>3</v>
      </c>
    </row>
    <row r="131" spans="4:8" x14ac:dyDescent="0.3">
      <c r="D131" s="2">
        <v>37104</v>
      </c>
      <c r="E131" s="1">
        <v>9.4000000000000004E-3</v>
      </c>
      <c r="F131" s="1">
        <f t="shared" si="3"/>
        <v>94</v>
      </c>
      <c r="G131" s="1">
        <f t="shared" si="4"/>
        <v>9</v>
      </c>
      <c r="H131" s="1">
        <f t="shared" si="5"/>
        <v>9</v>
      </c>
    </row>
    <row r="132" spans="4:8" x14ac:dyDescent="0.3">
      <c r="D132" s="2">
        <v>37135</v>
      </c>
      <c r="E132" s="1">
        <v>6.6E-3</v>
      </c>
      <c r="F132" s="1">
        <f t="shared" ref="F132:F195" si="6">10000*E132</f>
        <v>66</v>
      </c>
      <c r="G132" s="1">
        <f t="shared" ref="G132:G195" si="7">VALUE(CLEAN(LEFT(F132,1)))</f>
        <v>6</v>
      </c>
      <c r="H132" s="1">
        <f t="shared" ref="H132:H195" si="8">IF(F132&gt;=0,VALUE(LEFT(F132,1)),VALUE(MID(F132,2,1)))</f>
        <v>6</v>
      </c>
    </row>
    <row r="133" spans="4:8" x14ac:dyDescent="0.3">
      <c r="D133" s="2">
        <v>37165</v>
      </c>
      <c r="E133" s="1">
        <v>1.2200000000000001E-2</v>
      </c>
      <c r="F133" s="1">
        <f t="shared" si="6"/>
        <v>122.00000000000001</v>
      </c>
      <c r="G133" s="1">
        <f t="shared" si="7"/>
        <v>1</v>
      </c>
      <c r="H133" s="1">
        <f t="shared" si="8"/>
        <v>1</v>
      </c>
    </row>
    <row r="134" spans="4:8" x14ac:dyDescent="0.3">
      <c r="D134" s="2">
        <v>37196</v>
      </c>
      <c r="E134" s="1">
        <v>1.14E-2</v>
      </c>
      <c r="F134" s="1">
        <f t="shared" si="6"/>
        <v>114</v>
      </c>
      <c r="G134" s="1">
        <f t="shared" si="7"/>
        <v>1</v>
      </c>
      <c r="H134" s="1">
        <f t="shared" si="8"/>
        <v>1</v>
      </c>
    </row>
    <row r="135" spans="4:8" x14ac:dyDescent="0.3">
      <c r="D135" s="2">
        <v>37226</v>
      </c>
      <c r="E135" s="1">
        <v>1.1999999999999999E-3</v>
      </c>
      <c r="F135" s="1">
        <f t="shared" si="6"/>
        <v>11.999999999999998</v>
      </c>
      <c r="G135" s="1">
        <f t="shared" si="7"/>
        <v>1</v>
      </c>
      <c r="H135" s="1">
        <f t="shared" si="8"/>
        <v>1</v>
      </c>
    </row>
    <row r="136" spans="4:8" x14ac:dyDescent="0.3">
      <c r="D136" s="2">
        <v>37257</v>
      </c>
      <c r="E136" s="1">
        <v>-4.0000000000000002E-4</v>
      </c>
      <c r="F136" s="6">
        <f t="shared" si="6"/>
        <v>-4</v>
      </c>
      <c r="G136" s="1">
        <v>4</v>
      </c>
      <c r="H136" s="1">
        <f t="shared" si="8"/>
        <v>4</v>
      </c>
    </row>
    <row r="137" spans="4:8" x14ac:dyDescent="0.3">
      <c r="D137" s="2">
        <v>37288</v>
      </c>
      <c r="E137" s="1">
        <v>5.3E-3</v>
      </c>
      <c r="F137" s="1">
        <f t="shared" si="6"/>
        <v>53</v>
      </c>
      <c r="G137" s="1">
        <f t="shared" si="7"/>
        <v>5</v>
      </c>
      <c r="H137" s="1">
        <f t="shared" si="8"/>
        <v>5</v>
      </c>
    </row>
    <row r="138" spans="4:8" x14ac:dyDescent="0.3">
      <c r="D138" s="2">
        <v>37316</v>
      </c>
      <c r="E138" s="1">
        <v>3.8999999999999998E-3</v>
      </c>
      <c r="F138" s="1">
        <f t="shared" si="6"/>
        <v>39</v>
      </c>
      <c r="G138" s="1">
        <f t="shared" si="7"/>
        <v>3</v>
      </c>
      <c r="H138" s="1">
        <f t="shared" si="8"/>
        <v>3</v>
      </c>
    </row>
    <row r="139" spans="4:8" x14ac:dyDescent="0.3">
      <c r="D139" s="2">
        <v>37347</v>
      </c>
      <c r="E139" s="1">
        <v>1.09E-2</v>
      </c>
      <c r="F139" s="1">
        <f t="shared" si="6"/>
        <v>109</v>
      </c>
      <c r="G139" s="1">
        <f t="shared" si="7"/>
        <v>1</v>
      </c>
      <c r="H139" s="1">
        <f t="shared" si="8"/>
        <v>1</v>
      </c>
    </row>
    <row r="140" spans="4:8" x14ac:dyDescent="0.3">
      <c r="D140" s="2">
        <v>37377</v>
      </c>
      <c r="E140" s="1">
        <v>2.0500000000000001E-2</v>
      </c>
      <c r="F140" s="1">
        <f t="shared" si="6"/>
        <v>205</v>
      </c>
      <c r="G140" s="1">
        <f t="shared" si="7"/>
        <v>2</v>
      </c>
      <c r="H140" s="1">
        <f t="shared" si="8"/>
        <v>2</v>
      </c>
    </row>
    <row r="141" spans="4:8" x14ac:dyDescent="0.3">
      <c r="D141" s="2">
        <v>37408</v>
      </c>
      <c r="E141" s="1">
        <v>1.9E-3</v>
      </c>
      <c r="F141" s="1">
        <f t="shared" si="6"/>
        <v>19</v>
      </c>
      <c r="G141" s="1">
        <f t="shared" si="7"/>
        <v>1</v>
      </c>
      <c r="H141" s="1">
        <f t="shared" si="8"/>
        <v>1</v>
      </c>
    </row>
    <row r="142" spans="4:8" x14ac:dyDescent="0.3">
      <c r="D142" s="2">
        <v>37438</v>
      </c>
      <c r="E142" s="1">
        <v>3.2899999999999999E-2</v>
      </c>
      <c r="F142" s="1">
        <f t="shared" si="6"/>
        <v>329</v>
      </c>
      <c r="G142" s="1">
        <f t="shared" si="7"/>
        <v>3</v>
      </c>
      <c r="H142" s="1">
        <f t="shared" si="8"/>
        <v>3</v>
      </c>
    </row>
    <row r="143" spans="4:8" x14ac:dyDescent="0.3">
      <c r="D143" s="2">
        <v>37469</v>
      </c>
      <c r="E143" s="1">
        <v>-1.4E-3</v>
      </c>
      <c r="F143" s="1">
        <f t="shared" si="6"/>
        <v>-14</v>
      </c>
      <c r="G143" s="1">
        <v>1</v>
      </c>
      <c r="H143" s="1">
        <f t="shared" si="8"/>
        <v>1</v>
      </c>
    </row>
    <row r="144" spans="4:8" x14ac:dyDescent="0.3">
      <c r="D144" s="2">
        <v>37500</v>
      </c>
      <c r="E144" s="1">
        <v>5.9999999999999995E-4</v>
      </c>
      <c r="F144" s="1">
        <f t="shared" si="6"/>
        <v>5.9999999999999991</v>
      </c>
      <c r="G144" s="1">
        <f t="shared" si="7"/>
        <v>6</v>
      </c>
      <c r="H144" s="1">
        <f t="shared" si="8"/>
        <v>6</v>
      </c>
    </row>
    <row r="145" spans="4:8" x14ac:dyDescent="0.3">
      <c r="D145" s="2">
        <v>37530</v>
      </c>
      <c r="E145" s="1">
        <v>6.6E-3</v>
      </c>
      <c r="F145" s="1">
        <f t="shared" si="6"/>
        <v>66</v>
      </c>
      <c r="G145" s="1">
        <f t="shared" si="7"/>
        <v>6</v>
      </c>
      <c r="H145" s="1">
        <f t="shared" si="8"/>
        <v>6</v>
      </c>
    </row>
    <row r="146" spans="4:8" x14ac:dyDescent="0.3">
      <c r="D146" s="2">
        <v>37561</v>
      </c>
      <c r="E146" s="1">
        <v>1E-3</v>
      </c>
      <c r="F146" s="1">
        <f t="shared" si="6"/>
        <v>10</v>
      </c>
      <c r="G146" s="1">
        <f t="shared" si="7"/>
        <v>1</v>
      </c>
      <c r="H146" s="1">
        <f t="shared" si="8"/>
        <v>1</v>
      </c>
    </row>
    <row r="147" spans="4:8" x14ac:dyDescent="0.3">
      <c r="D147" s="7">
        <v>37591</v>
      </c>
      <c r="E147" s="8">
        <v>0</v>
      </c>
      <c r="F147" s="8">
        <f t="shared" si="6"/>
        <v>0</v>
      </c>
      <c r="G147" s="8">
        <f t="shared" si="7"/>
        <v>0</v>
      </c>
      <c r="H147" s="1">
        <f t="shared" si="8"/>
        <v>0</v>
      </c>
    </row>
    <row r="148" spans="4:8" x14ac:dyDescent="0.3">
      <c r="D148" s="2">
        <v>37622</v>
      </c>
      <c r="E148" s="1">
        <v>-3.5000000000000001E-3</v>
      </c>
      <c r="F148" s="1">
        <f t="shared" si="6"/>
        <v>-35</v>
      </c>
      <c r="G148" s="1">
        <v>3</v>
      </c>
      <c r="H148" s="1">
        <f t="shared" si="8"/>
        <v>3</v>
      </c>
    </row>
    <row r="149" spans="4:8" x14ac:dyDescent="0.3">
      <c r="D149" s="2">
        <v>37653</v>
      </c>
      <c r="E149" s="1">
        <v>-5.0000000000000001E-4</v>
      </c>
      <c r="F149" s="6">
        <f t="shared" si="6"/>
        <v>-5</v>
      </c>
      <c r="G149" s="1">
        <v>5</v>
      </c>
      <c r="H149" s="1">
        <f t="shared" si="8"/>
        <v>5</v>
      </c>
    </row>
    <row r="150" spans="4:8" x14ac:dyDescent="0.3">
      <c r="D150" s="2">
        <v>37681</v>
      </c>
      <c r="E150" s="1">
        <v>1.8499999999999999E-2</v>
      </c>
      <c r="F150" s="1">
        <f t="shared" si="6"/>
        <v>185</v>
      </c>
      <c r="G150" s="1">
        <f t="shared" si="7"/>
        <v>1</v>
      </c>
      <c r="H150" s="1">
        <f t="shared" si="8"/>
        <v>1</v>
      </c>
    </row>
    <row r="151" spans="4:8" x14ac:dyDescent="0.3">
      <c r="D151" s="2">
        <v>37712</v>
      </c>
      <c r="E151" s="1">
        <v>2.9999999999999997E-4</v>
      </c>
      <c r="F151" s="1">
        <f t="shared" si="6"/>
        <v>2.9999999999999996</v>
      </c>
      <c r="G151" s="1">
        <f t="shared" si="7"/>
        <v>3</v>
      </c>
      <c r="H151" s="1">
        <f t="shared" si="8"/>
        <v>3</v>
      </c>
    </row>
    <row r="152" spans="4:8" x14ac:dyDescent="0.3">
      <c r="D152" s="2">
        <v>37742</v>
      </c>
      <c r="E152" s="1">
        <v>8.9999999999999993E-3</v>
      </c>
      <c r="F152" s="1">
        <f t="shared" si="6"/>
        <v>90</v>
      </c>
      <c r="G152" s="1">
        <f t="shared" si="7"/>
        <v>9</v>
      </c>
      <c r="H152" s="1">
        <f t="shared" si="8"/>
        <v>9</v>
      </c>
    </row>
    <row r="153" spans="4:8" x14ac:dyDescent="0.3">
      <c r="D153" s="2">
        <v>37773</v>
      </c>
      <c r="E153" s="1">
        <v>9.2999999999999992E-3</v>
      </c>
      <c r="F153" s="1">
        <f t="shared" si="6"/>
        <v>92.999999999999986</v>
      </c>
      <c r="G153" s="1">
        <f t="shared" si="7"/>
        <v>9</v>
      </c>
      <c r="H153" s="1">
        <f t="shared" si="8"/>
        <v>9</v>
      </c>
    </row>
    <row r="154" spans="4:8" x14ac:dyDescent="0.3">
      <c r="D154" s="2">
        <v>37803</v>
      </c>
      <c r="E154" s="1">
        <v>1.37E-2</v>
      </c>
      <c r="F154" s="1">
        <f t="shared" si="6"/>
        <v>137</v>
      </c>
      <c r="G154" s="1">
        <f t="shared" si="7"/>
        <v>1</v>
      </c>
      <c r="H154" s="1">
        <f t="shared" si="8"/>
        <v>1</v>
      </c>
    </row>
    <row r="155" spans="4:8" x14ac:dyDescent="0.3">
      <c r="D155" s="2">
        <v>37834</v>
      </c>
      <c r="E155" s="1">
        <v>1.6000000000000001E-3</v>
      </c>
      <c r="F155" s="1">
        <f t="shared" si="6"/>
        <v>16</v>
      </c>
      <c r="G155" s="1">
        <f t="shared" si="7"/>
        <v>1</v>
      </c>
      <c r="H155" s="1">
        <f t="shared" si="8"/>
        <v>1</v>
      </c>
    </row>
    <row r="156" spans="4:8" x14ac:dyDescent="0.3">
      <c r="D156" s="2">
        <v>37865</v>
      </c>
      <c r="E156" s="1">
        <v>8.6E-3</v>
      </c>
      <c r="F156" s="1">
        <f t="shared" si="6"/>
        <v>86</v>
      </c>
      <c r="G156" s="1">
        <f t="shared" si="7"/>
        <v>8</v>
      </c>
      <c r="H156" s="1">
        <f t="shared" si="8"/>
        <v>8</v>
      </c>
    </row>
    <row r="157" spans="4:8" x14ac:dyDescent="0.3">
      <c r="D157" s="2">
        <v>37895</v>
      </c>
      <c r="E157" s="1">
        <v>1.26E-2</v>
      </c>
      <c r="F157" s="1">
        <f t="shared" si="6"/>
        <v>126</v>
      </c>
      <c r="G157" s="1">
        <f t="shared" si="7"/>
        <v>1</v>
      </c>
      <c r="H157" s="1">
        <f t="shared" si="8"/>
        <v>1</v>
      </c>
    </row>
    <row r="158" spans="4:8" x14ac:dyDescent="0.3">
      <c r="D158" s="2">
        <v>37926</v>
      </c>
      <c r="E158" s="1">
        <v>-1.4E-3</v>
      </c>
      <c r="F158" s="1">
        <f t="shared" si="6"/>
        <v>-14</v>
      </c>
      <c r="G158" s="1">
        <v>1</v>
      </c>
      <c r="H158" s="1">
        <f t="shared" si="8"/>
        <v>1</v>
      </c>
    </row>
    <row r="159" spans="4:8" x14ac:dyDescent="0.3">
      <c r="D159" s="2">
        <v>37956</v>
      </c>
      <c r="E159" s="1">
        <v>2.5000000000000001E-3</v>
      </c>
      <c r="F159" s="1">
        <f t="shared" si="6"/>
        <v>25</v>
      </c>
      <c r="G159" s="1">
        <f t="shared" si="7"/>
        <v>2</v>
      </c>
      <c r="H159" s="1">
        <f t="shared" si="8"/>
        <v>2</v>
      </c>
    </row>
    <row r="160" spans="4:8" x14ac:dyDescent="0.3">
      <c r="D160" s="2">
        <v>37987</v>
      </c>
      <c r="E160" s="1">
        <v>8.8000000000000005E-3</v>
      </c>
      <c r="F160" s="1">
        <f t="shared" si="6"/>
        <v>88</v>
      </c>
      <c r="G160" s="1">
        <f t="shared" si="7"/>
        <v>8</v>
      </c>
      <c r="H160" s="1">
        <f t="shared" si="8"/>
        <v>8</v>
      </c>
    </row>
    <row r="161" spans="4:8" x14ac:dyDescent="0.3">
      <c r="D161" s="2">
        <v>38018</v>
      </c>
      <c r="E161" s="1">
        <v>4.4000000000000003E-3</v>
      </c>
      <c r="F161" s="1">
        <f t="shared" si="6"/>
        <v>44</v>
      </c>
      <c r="G161" s="1">
        <f t="shared" si="7"/>
        <v>4</v>
      </c>
      <c r="H161" s="1">
        <f t="shared" si="8"/>
        <v>4</v>
      </c>
    </row>
    <row r="162" spans="4:8" x14ac:dyDescent="0.3">
      <c r="D162" s="2">
        <v>38047</v>
      </c>
      <c r="E162" s="1">
        <v>-1E-4</v>
      </c>
      <c r="F162" s="6">
        <f t="shared" si="6"/>
        <v>-1</v>
      </c>
      <c r="G162" s="1">
        <v>1</v>
      </c>
      <c r="H162" s="1">
        <f t="shared" si="8"/>
        <v>1</v>
      </c>
    </row>
    <row r="163" spans="4:8" x14ac:dyDescent="0.3">
      <c r="D163" s="2">
        <v>38078</v>
      </c>
      <c r="E163" s="1">
        <v>3.7000000000000002E-3</v>
      </c>
      <c r="F163" s="1">
        <f t="shared" si="6"/>
        <v>37</v>
      </c>
      <c r="G163" s="1">
        <f t="shared" si="7"/>
        <v>3</v>
      </c>
      <c r="H163" s="1">
        <f t="shared" si="8"/>
        <v>3</v>
      </c>
    </row>
    <row r="164" spans="4:8" x14ac:dyDescent="0.3">
      <c r="D164" s="2">
        <v>38108</v>
      </c>
      <c r="E164" s="1">
        <v>5.8999999999999999E-3</v>
      </c>
      <c r="F164" s="1">
        <f t="shared" si="6"/>
        <v>59</v>
      </c>
      <c r="G164" s="1">
        <f t="shared" si="7"/>
        <v>5</v>
      </c>
      <c r="H164" s="1">
        <f t="shared" si="8"/>
        <v>5</v>
      </c>
    </row>
    <row r="165" spans="4:8" x14ac:dyDescent="0.3">
      <c r="D165" s="2">
        <v>38139</v>
      </c>
      <c r="E165" s="1">
        <v>1.21E-2</v>
      </c>
      <c r="F165" s="1">
        <f t="shared" si="6"/>
        <v>121</v>
      </c>
      <c r="G165" s="1">
        <f t="shared" si="7"/>
        <v>1</v>
      </c>
      <c r="H165" s="1">
        <f t="shared" si="8"/>
        <v>1</v>
      </c>
    </row>
    <row r="166" spans="4:8" x14ac:dyDescent="0.3">
      <c r="D166" s="2">
        <v>38169</v>
      </c>
      <c r="E166" s="1">
        <v>2.0000000000000001E-4</v>
      </c>
      <c r="F166" s="1">
        <f t="shared" si="6"/>
        <v>2</v>
      </c>
      <c r="G166" s="1">
        <f t="shared" si="7"/>
        <v>2</v>
      </c>
      <c r="H166" s="1">
        <f t="shared" si="8"/>
        <v>2</v>
      </c>
    </row>
    <row r="167" spans="4:8" x14ac:dyDescent="0.3">
      <c r="D167" s="2">
        <v>38200</v>
      </c>
      <c r="E167" s="1">
        <v>1.26E-2</v>
      </c>
      <c r="F167" s="1">
        <f t="shared" si="6"/>
        <v>126</v>
      </c>
      <c r="G167" s="1">
        <f t="shared" si="7"/>
        <v>1</v>
      </c>
      <c r="H167" s="1">
        <f t="shared" si="8"/>
        <v>1</v>
      </c>
    </row>
    <row r="168" spans="4:8" x14ac:dyDescent="0.3">
      <c r="D168" s="2">
        <v>38231</v>
      </c>
      <c r="E168" s="1">
        <v>4.5999999999999999E-3</v>
      </c>
      <c r="F168" s="1">
        <f t="shared" si="6"/>
        <v>46</v>
      </c>
      <c r="G168" s="1">
        <f t="shared" si="7"/>
        <v>4</v>
      </c>
      <c r="H168" s="1">
        <f t="shared" si="8"/>
        <v>4</v>
      </c>
    </row>
    <row r="169" spans="4:8" x14ac:dyDescent="0.3">
      <c r="D169" s="2">
        <v>38261</v>
      </c>
      <c r="E169" s="1">
        <v>2.9999999999999997E-4</v>
      </c>
      <c r="F169" s="1">
        <f t="shared" si="6"/>
        <v>2.9999999999999996</v>
      </c>
      <c r="G169" s="1">
        <f t="shared" si="7"/>
        <v>3</v>
      </c>
      <c r="H169" s="1">
        <f t="shared" si="8"/>
        <v>3</v>
      </c>
    </row>
    <row r="170" spans="4:8" x14ac:dyDescent="0.3">
      <c r="D170" s="2">
        <v>38292</v>
      </c>
      <c r="E170" s="1">
        <v>7.9000000000000008E-3</v>
      </c>
      <c r="F170" s="1">
        <f t="shared" si="6"/>
        <v>79.000000000000014</v>
      </c>
      <c r="G170" s="1">
        <f t="shared" si="7"/>
        <v>7</v>
      </c>
      <c r="H170" s="1">
        <f t="shared" si="8"/>
        <v>7</v>
      </c>
    </row>
    <row r="171" spans="4:8" x14ac:dyDescent="0.3">
      <c r="D171" s="2">
        <v>38322</v>
      </c>
      <c r="E171" s="1">
        <v>2.3999999999999998E-3</v>
      </c>
      <c r="F171" s="1">
        <f t="shared" si="6"/>
        <v>23.999999999999996</v>
      </c>
      <c r="G171" s="1">
        <f t="shared" si="7"/>
        <v>2</v>
      </c>
      <c r="H171" s="1">
        <f t="shared" si="8"/>
        <v>2</v>
      </c>
    </row>
    <row r="172" spans="4:8" x14ac:dyDescent="0.3">
      <c r="D172" s="2">
        <v>38353</v>
      </c>
      <c r="E172" s="1">
        <v>5.1000000000000004E-3</v>
      </c>
      <c r="F172" s="1">
        <f t="shared" si="6"/>
        <v>51.000000000000007</v>
      </c>
      <c r="G172" s="1">
        <f t="shared" si="7"/>
        <v>5</v>
      </c>
      <c r="H172" s="1">
        <f t="shared" si="8"/>
        <v>5</v>
      </c>
    </row>
    <row r="173" spans="4:8" x14ac:dyDescent="0.3">
      <c r="D173" s="2">
        <v>38384</v>
      </c>
      <c r="E173" s="1">
        <v>3.7000000000000002E-3</v>
      </c>
      <c r="F173" s="1">
        <f t="shared" si="6"/>
        <v>37</v>
      </c>
      <c r="G173" s="1">
        <f t="shared" si="7"/>
        <v>3</v>
      </c>
      <c r="H173" s="1">
        <f t="shared" si="8"/>
        <v>3</v>
      </c>
    </row>
    <row r="174" spans="4:8" x14ac:dyDescent="0.3">
      <c r="D174" s="2">
        <v>38412</v>
      </c>
      <c r="E174" s="1">
        <v>8.5000000000000006E-3</v>
      </c>
      <c r="F174" s="1">
        <f t="shared" si="6"/>
        <v>85</v>
      </c>
      <c r="G174" s="1">
        <f t="shared" si="7"/>
        <v>8</v>
      </c>
      <c r="H174" s="1">
        <f t="shared" si="8"/>
        <v>8</v>
      </c>
    </row>
    <row r="175" spans="4:8" x14ac:dyDescent="0.3">
      <c r="D175" s="2">
        <v>38443</v>
      </c>
      <c r="E175" s="1">
        <v>1.4E-3</v>
      </c>
      <c r="F175" s="1">
        <f t="shared" si="6"/>
        <v>14</v>
      </c>
      <c r="G175" s="1">
        <f t="shared" si="7"/>
        <v>1</v>
      </c>
      <c r="H175" s="1">
        <f t="shared" si="8"/>
        <v>1</v>
      </c>
    </row>
    <row r="176" spans="4:8" x14ac:dyDescent="0.3">
      <c r="D176" s="2">
        <v>38473</v>
      </c>
      <c r="E176" s="1">
        <v>6.3E-3</v>
      </c>
      <c r="F176" s="1">
        <f t="shared" si="6"/>
        <v>63</v>
      </c>
      <c r="G176" s="1">
        <f t="shared" si="7"/>
        <v>6</v>
      </c>
      <c r="H176" s="1">
        <f t="shared" si="8"/>
        <v>6</v>
      </c>
    </row>
    <row r="177" spans="4:8" x14ac:dyDescent="0.3">
      <c r="D177" s="2">
        <v>38504</v>
      </c>
      <c r="E177" s="1">
        <v>4.5999999999999999E-3</v>
      </c>
      <c r="F177" s="1">
        <f t="shared" si="6"/>
        <v>46</v>
      </c>
      <c r="G177" s="1">
        <f t="shared" si="7"/>
        <v>4</v>
      </c>
      <c r="H177" s="1">
        <f t="shared" si="8"/>
        <v>4</v>
      </c>
    </row>
    <row r="178" spans="4:8" x14ac:dyDescent="0.3">
      <c r="D178" s="2">
        <v>38534</v>
      </c>
      <c r="E178" s="1">
        <v>1.2999999999999999E-3</v>
      </c>
      <c r="F178" s="1">
        <f t="shared" si="6"/>
        <v>13</v>
      </c>
      <c r="G178" s="1">
        <f t="shared" si="7"/>
        <v>1</v>
      </c>
      <c r="H178" s="1">
        <f t="shared" si="8"/>
        <v>1</v>
      </c>
    </row>
    <row r="179" spans="4:8" x14ac:dyDescent="0.3">
      <c r="D179" s="2">
        <v>38565</v>
      </c>
      <c r="E179" s="1">
        <v>1.6000000000000001E-3</v>
      </c>
      <c r="F179" s="1">
        <f t="shared" si="6"/>
        <v>16</v>
      </c>
      <c r="G179" s="1">
        <f t="shared" si="7"/>
        <v>1</v>
      </c>
      <c r="H179" s="1">
        <f t="shared" si="8"/>
        <v>1</v>
      </c>
    </row>
    <row r="180" spans="4:8" x14ac:dyDescent="0.3">
      <c r="D180" s="2">
        <v>38596</v>
      </c>
      <c r="E180" s="1">
        <v>8.8999999999999999E-3</v>
      </c>
      <c r="F180" s="1">
        <f t="shared" si="6"/>
        <v>89</v>
      </c>
      <c r="G180" s="1">
        <f t="shared" si="7"/>
        <v>8</v>
      </c>
      <c r="H180" s="1">
        <f t="shared" si="8"/>
        <v>8</v>
      </c>
    </row>
    <row r="181" spans="4:8" x14ac:dyDescent="0.3">
      <c r="D181" s="2">
        <v>38626</v>
      </c>
      <c r="E181" s="1">
        <v>1.61E-2</v>
      </c>
      <c r="F181" s="1">
        <f t="shared" si="6"/>
        <v>161</v>
      </c>
      <c r="G181" s="1">
        <f t="shared" si="7"/>
        <v>1</v>
      </c>
      <c r="H181" s="1">
        <f t="shared" si="8"/>
        <v>1</v>
      </c>
    </row>
    <row r="182" spans="4:8" x14ac:dyDescent="0.3">
      <c r="D182" s="2">
        <v>38657</v>
      </c>
      <c r="E182" s="1">
        <v>7.4999999999999997E-3</v>
      </c>
      <c r="F182" s="1">
        <f t="shared" si="6"/>
        <v>75</v>
      </c>
      <c r="G182" s="1">
        <f t="shared" si="7"/>
        <v>7</v>
      </c>
      <c r="H182" s="1">
        <f t="shared" si="8"/>
        <v>7</v>
      </c>
    </row>
    <row r="183" spans="4:8" x14ac:dyDescent="0.3">
      <c r="D183" s="2">
        <v>38687</v>
      </c>
      <c r="E183" s="1">
        <v>5.4000000000000003E-3</v>
      </c>
      <c r="F183" s="1">
        <f t="shared" si="6"/>
        <v>54</v>
      </c>
      <c r="G183" s="1">
        <f t="shared" si="7"/>
        <v>5</v>
      </c>
      <c r="H183" s="1">
        <f t="shared" si="8"/>
        <v>5</v>
      </c>
    </row>
    <row r="184" spans="4:8" x14ac:dyDescent="0.3">
      <c r="D184" s="2">
        <v>38718</v>
      </c>
      <c r="E184" s="1">
        <v>7.0000000000000001E-3</v>
      </c>
      <c r="F184" s="1">
        <f t="shared" si="6"/>
        <v>70</v>
      </c>
      <c r="G184" s="1">
        <f t="shared" si="7"/>
        <v>7</v>
      </c>
      <c r="H184" s="1">
        <f t="shared" si="8"/>
        <v>7</v>
      </c>
    </row>
    <row r="185" spans="4:8" x14ac:dyDescent="0.3">
      <c r="D185" s="2">
        <v>38749</v>
      </c>
      <c r="E185" s="1">
        <v>2E-3</v>
      </c>
      <c r="F185" s="1">
        <f t="shared" si="6"/>
        <v>20</v>
      </c>
      <c r="G185" s="1">
        <f t="shared" si="7"/>
        <v>2</v>
      </c>
      <c r="H185" s="1">
        <f t="shared" si="8"/>
        <v>2</v>
      </c>
    </row>
    <row r="186" spans="4:8" x14ac:dyDescent="0.3">
      <c r="D186" s="2">
        <v>38777</v>
      </c>
      <c r="E186" s="1">
        <v>1.3100000000000001E-2</v>
      </c>
      <c r="F186" s="1">
        <f t="shared" si="6"/>
        <v>131</v>
      </c>
      <c r="G186" s="1">
        <f t="shared" si="7"/>
        <v>1</v>
      </c>
      <c r="H186" s="1">
        <f t="shared" si="8"/>
        <v>1</v>
      </c>
    </row>
    <row r="187" spans="4:8" x14ac:dyDescent="0.3">
      <c r="D187" s="2">
        <v>38808</v>
      </c>
      <c r="E187" s="1">
        <v>9.4000000000000004E-3</v>
      </c>
      <c r="F187" s="1">
        <f t="shared" si="6"/>
        <v>94</v>
      </c>
      <c r="G187" s="1">
        <f t="shared" si="7"/>
        <v>9</v>
      </c>
      <c r="H187" s="1">
        <f t="shared" si="8"/>
        <v>9</v>
      </c>
    </row>
    <row r="188" spans="4:8" x14ac:dyDescent="0.3">
      <c r="D188" s="2">
        <v>38838</v>
      </c>
      <c r="E188" s="1">
        <v>7.0000000000000001E-3</v>
      </c>
      <c r="F188" s="1">
        <f t="shared" si="6"/>
        <v>70</v>
      </c>
      <c r="G188" s="1">
        <f t="shared" si="7"/>
        <v>7</v>
      </c>
      <c r="H188" s="1">
        <f t="shared" si="8"/>
        <v>7</v>
      </c>
    </row>
    <row r="189" spans="4:8" x14ac:dyDescent="0.3">
      <c r="D189" s="2">
        <v>38869</v>
      </c>
      <c r="E189" s="1">
        <v>5.1000000000000004E-3</v>
      </c>
      <c r="F189" s="1">
        <f t="shared" si="6"/>
        <v>51.000000000000007</v>
      </c>
      <c r="G189" s="1">
        <f t="shared" si="7"/>
        <v>5</v>
      </c>
      <c r="H189" s="1">
        <f t="shared" si="8"/>
        <v>5</v>
      </c>
    </row>
    <row r="190" spans="4:8" x14ac:dyDescent="0.3">
      <c r="D190" s="2">
        <v>38899</v>
      </c>
      <c r="E190" s="1">
        <v>1.06E-2</v>
      </c>
      <c r="F190" s="1">
        <f t="shared" si="6"/>
        <v>106</v>
      </c>
      <c r="G190" s="1">
        <f t="shared" si="7"/>
        <v>1</v>
      </c>
      <c r="H190" s="1">
        <f t="shared" si="8"/>
        <v>1</v>
      </c>
    </row>
    <row r="191" spans="4:8" x14ac:dyDescent="0.3">
      <c r="D191" s="2">
        <v>38930</v>
      </c>
      <c r="E191" s="1">
        <v>7.7000000000000002E-3</v>
      </c>
      <c r="F191" s="1">
        <f t="shared" si="6"/>
        <v>77</v>
      </c>
      <c r="G191" s="1">
        <f t="shared" si="7"/>
        <v>7</v>
      </c>
      <c r="H191" s="1">
        <f t="shared" si="8"/>
        <v>7</v>
      </c>
    </row>
    <row r="192" spans="4:8" x14ac:dyDescent="0.3">
      <c r="D192" s="2">
        <v>38961</v>
      </c>
      <c r="E192" s="1">
        <v>6.7999999999999996E-3</v>
      </c>
      <c r="F192" s="1">
        <f t="shared" si="6"/>
        <v>68</v>
      </c>
      <c r="G192" s="1">
        <f t="shared" si="7"/>
        <v>6</v>
      </c>
      <c r="H192" s="1">
        <f t="shared" si="8"/>
        <v>6</v>
      </c>
    </row>
    <row r="193" spans="4:8" x14ac:dyDescent="0.3">
      <c r="D193" s="2">
        <v>38991</v>
      </c>
      <c r="E193" s="1">
        <v>4.1999999999999997E-3</v>
      </c>
      <c r="F193" s="1">
        <f t="shared" si="6"/>
        <v>42</v>
      </c>
      <c r="G193" s="1">
        <f t="shared" si="7"/>
        <v>4</v>
      </c>
      <c r="H193" s="1">
        <f t="shared" si="8"/>
        <v>4</v>
      </c>
    </row>
    <row r="194" spans="4:8" x14ac:dyDescent="0.3">
      <c r="D194" s="2">
        <v>39022</v>
      </c>
      <c r="E194" s="1">
        <v>8.6E-3</v>
      </c>
      <c r="F194" s="1">
        <f t="shared" si="6"/>
        <v>86</v>
      </c>
      <c r="G194" s="1">
        <f t="shared" si="7"/>
        <v>8</v>
      </c>
      <c r="H194" s="1">
        <f t="shared" si="8"/>
        <v>8</v>
      </c>
    </row>
    <row r="195" spans="4:8" x14ac:dyDescent="0.3">
      <c r="D195" s="2">
        <v>39052</v>
      </c>
      <c r="E195" s="1">
        <v>8.6E-3</v>
      </c>
      <c r="F195" s="1">
        <f t="shared" si="6"/>
        <v>86</v>
      </c>
      <c r="G195" s="1">
        <f t="shared" si="7"/>
        <v>8</v>
      </c>
      <c r="H195" s="1">
        <f t="shared" si="8"/>
        <v>8</v>
      </c>
    </row>
    <row r="196" spans="4:8" x14ac:dyDescent="0.3">
      <c r="D196" s="2">
        <v>39083</v>
      </c>
      <c r="E196" s="1">
        <v>2.8999999999999998E-3</v>
      </c>
      <c r="F196" s="1">
        <f t="shared" ref="F196:F217" si="9">10000*E196</f>
        <v>28.999999999999996</v>
      </c>
      <c r="G196" s="1">
        <f t="shared" ref="G196:G216" si="10">VALUE(CLEAN(LEFT(F196,1)))</f>
        <v>2</v>
      </c>
      <c r="H196" s="1">
        <f t="shared" ref="H196:H217" si="11">IF(F196&gt;=0,VALUE(LEFT(F196,1)),VALUE(MID(F196,2,1)))</f>
        <v>2</v>
      </c>
    </row>
    <row r="197" spans="4:8" x14ac:dyDescent="0.3">
      <c r="D197" s="2">
        <v>39114</v>
      </c>
      <c r="E197" s="1">
        <v>-1.1000000000000001E-3</v>
      </c>
      <c r="F197" s="1">
        <f t="shared" si="9"/>
        <v>-11</v>
      </c>
      <c r="G197" s="1">
        <v>1</v>
      </c>
      <c r="H197" s="1">
        <f t="shared" si="11"/>
        <v>1</v>
      </c>
    </row>
    <row r="198" spans="4:8" x14ac:dyDescent="0.3">
      <c r="D198" s="2">
        <v>39142</v>
      </c>
      <c r="E198" s="1">
        <v>1.6400000000000001E-2</v>
      </c>
      <c r="F198" s="1">
        <f t="shared" si="9"/>
        <v>164</v>
      </c>
      <c r="G198" s="1">
        <f t="shared" si="10"/>
        <v>1</v>
      </c>
      <c r="H198" s="1">
        <f t="shared" si="11"/>
        <v>1</v>
      </c>
    </row>
    <row r="199" spans="4:8" x14ac:dyDescent="0.3">
      <c r="D199" s="2">
        <v>39173</v>
      </c>
      <c r="E199" s="1">
        <v>9.7999999999999997E-3</v>
      </c>
      <c r="F199" s="1">
        <f t="shared" si="9"/>
        <v>98</v>
      </c>
      <c r="G199" s="1">
        <f t="shared" si="10"/>
        <v>9</v>
      </c>
      <c r="H199" s="1">
        <f t="shared" si="11"/>
        <v>9</v>
      </c>
    </row>
    <row r="200" spans="4:8" x14ac:dyDescent="0.3">
      <c r="D200" s="2">
        <v>39203</v>
      </c>
      <c r="E200" s="1">
        <v>8.0999999999999996E-3</v>
      </c>
      <c r="F200" s="1">
        <f t="shared" si="9"/>
        <v>81</v>
      </c>
      <c r="G200" s="1">
        <f t="shared" si="10"/>
        <v>8</v>
      </c>
      <c r="H200" s="1">
        <f t="shared" si="11"/>
        <v>8</v>
      </c>
    </row>
    <row r="201" spans="4:8" x14ac:dyDescent="0.3">
      <c r="D201" s="2">
        <v>39234</v>
      </c>
      <c r="E201" s="1">
        <v>3.3999999999999998E-3</v>
      </c>
      <c r="F201" s="1">
        <f t="shared" si="9"/>
        <v>34</v>
      </c>
      <c r="G201" s="1">
        <f t="shared" si="10"/>
        <v>3</v>
      </c>
      <c r="H201" s="1">
        <f t="shared" si="11"/>
        <v>3</v>
      </c>
    </row>
    <row r="202" spans="4:8" x14ac:dyDescent="0.3">
      <c r="D202" s="2">
        <v>39264</v>
      </c>
      <c r="E202" s="1">
        <v>1.6999999999999999E-3</v>
      </c>
      <c r="F202" s="1">
        <f t="shared" si="9"/>
        <v>17</v>
      </c>
      <c r="G202" s="1">
        <f t="shared" si="10"/>
        <v>1</v>
      </c>
      <c r="H202" s="1">
        <f t="shared" si="11"/>
        <v>1</v>
      </c>
    </row>
    <row r="203" spans="4:8" x14ac:dyDescent="0.3">
      <c r="D203" s="2">
        <v>39295</v>
      </c>
      <c r="E203" s="1">
        <v>3.0999999999999999E-3</v>
      </c>
      <c r="F203" s="1">
        <f t="shared" si="9"/>
        <v>31</v>
      </c>
      <c r="G203" s="1">
        <f t="shared" si="10"/>
        <v>3</v>
      </c>
      <c r="H203" s="1">
        <f t="shared" si="11"/>
        <v>3</v>
      </c>
    </row>
    <row r="204" spans="4:8" x14ac:dyDescent="0.3">
      <c r="D204" s="2">
        <v>39326</v>
      </c>
      <c r="E204" s="1">
        <v>9.7000000000000003E-3</v>
      </c>
      <c r="F204" s="1">
        <f t="shared" si="9"/>
        <v>97</v>
      </c>
      <c r="G204" s="1">
        <f t="shared" si="10"/>
        <v>9</v>
      </c>
      <c r="H204" s="1">
        <f t="shared" si="11"/>
        <v>9</v>
      </c>
    </row>
    <row r="205" spans="4:8" x14ac:dyDescent="0.3">
      <c r="D205" s="2">
        <v>39356</v>
      </c>
      <c r="E205" s="1">
        <v>4.5999999999999999E-3</v>
      </c>
      <c r="F205" s="1">
        <f t="shared" si="9"/>
        <v>46</v>
      </c>
      <c r="G205" s="1">
        <f t="shared" si="10"/>
        <v>4</v>
      </c>
      <c r="H205" s="1">
        <f t="shared" si="11"/>
        <v>4</v>
      </c>
    </row>
    <row r="206" spans="4:8" x14ac:dyDescent="0.3">
      <c r="D206" s="2">
        <v>39387</v>
      </c>
      <c r="E206" s="1">
        <v>1.04E-2</v>
      </c>
      <c r="F206" s="1">
        <f t="shared" si="9"/>
        <v>104</v>
      </c>
      <c r="G206" s="1">
        <f t="shared" si="10"/>
        <v>1</v>
      </c>
      <c r="H206" s="1">
        <f t="shared" si="11"/>
        <v>1</v>
      </c>
    </row>
    <row r="207" spans="4:8" x14ac:dyDescent="0.3">
      <c r="D207" s="2">
        <v>39417</v>
      </c>
      <c r="E207" s="1">
        <v>2.3E-3</v>
      </c>
      <c r="F207" s="1">
        <f t="shared" si="9"/>
        <v>23</v>
      </c>
      <c r="G207" s="1">
        <f t="shared" si="10"/>
        <v>2</v>
      </c>
      <c r="H207" s="1">
        <f t="shared" si="11"/>
        <v>2</v>
      </c>
    </row>
    <row r="208" spans="4:8" x14ac:dyDescent="0.3">
      <c r="D208" s="2">
        <v>39448</v>
      </c>
      <c r="E208" s="1">
        <v>6.3E-3</v>
      </c>
      <c r="F208" s="1">
        <f t="shared" si="9"/>
        <v>63</v>
      </c>
      <c r="G208" s="1">
        <f t="shared" si="10"/>
        <v>6</v>
      </c>
      <c r="H208" s="1">
        <f t="shared" si="11"/>
        <v>6</v>
      </c>
    </row>
    <row r="209" spans="4:8" x14ac:dyDescent="0.3">
      <c r="D209" s="2">
        <v>39479</v>
      </c>
      <c r="E209" s="1">
        <v>5.9999999999999995E-4</v>
      </c>
      <c r="F209" s="1">
        <f t="shared" si="9"/>
        <v>5.9999999999999991</v>
      </c>
      <c r="G209" s="1">
        <f t="shared" si="10"/>
        <v>6</v>
      </c>
      <c r="H209" s="1">
        <f t="shared" si="11"/>
        <v>6</v>
      </c>
    </row>
    <row r="210" spans="4:8" x14ac:dyDescent="0.3">
      <c r="D210" s="2">
        <v>39508</v>
      </c>
      <c r="E210" s="1">
        <v>1.8E-3</v>
      </c>
      <c r="F210" s="1">
        <f t="shared" si="9"/>
        <v>18</v>
      </c>
      <c r="G210" s="1">
        <f t="shared" si="10"/>
        <v>1</v>
      </c>
      <c r="H210" s="1">
        <f t="shared" si="11"/>
        <v>1</v>
      </c>
    </row>
    <row r="211" spans="4:8" x14ac:dyDescent="0.3">
      <c r="D211" s="2">
        <v>39539</v>
      </c>
      <c r="E211" s="1">
        <v>9.2999999999999992E-3</v>
      </c>
      <c r="F211" s="1">
        <f t="shared" si="9"/>
        <v>92.999999999999986</v>
      </c>
      <c r="G211" s="1">
        <f t="shared" si="10"/>
        <v>9</v>
      </c>
      <c r="H211" s="1">
        <f t="shared" si="11"/>
        <v>9</v>
      </c>
    </row>
    <row r="212" spans="4:8" x14ac:dyDescent="0.3">
      <c r="D212" s="2">
        <v>39569</v>
      </c>
      <c r="E212" s="1">
        <v>8.0999999999999996E-3</v>
      </c>
      <c r="F212" s="1">
        <f t="shared" si="9"/>
        <v>81</v>
      </c>
      <c r="G212" s="1">
        <f t="shared" si="10"/>
        <v>8</v>
      </c>
      <c r="H212" s="1">
        <f t="shared" si="11"/>
        <v>8</v>
      </c>
    </row>
    <row r="213" spans="4:8" x14ac:dyDescent="0.3">
      <c r="D213" s="2">
        <v>39600</v>
      </c>
      <c r="E213" s="1">
        <v>-5.9999999999999995E-4</v>
      </c>
      <c r="F213" s="1">
        <f t="shared" si="9"/>
        <v>-5.9999999999999991</v>
      </c>
      <c r="G213" s="1">
        <v>6</v>
      </c>
      <c r="H213" s="1">
        <f t="shared" si="11"/>
        <v>6</v>
      </c>
    </row>
    <row r="214" spans="4:8" x14ac:dyDescent="0.3">
      <c r="D214" s="2">
        <v>39630</v>
      </c>
      <c r="E214" s="1">
        <v>7.1999999999999998E-3</v>
      </c>
      <c r="F214" s="1">
        <f t="shared" si="9"/>
        <v>72</v>
      </c>
      <c r="G214" s="1">
        <f t="shared" si="10"/>
        <v>7</v>
      </c>
      <c r="H214" s="1">
        <f t="shared" si="11"/>
        <v>7</v>
      </c>
    </row>
    <row r="215" spans="4:8" x14ac:dyDescent="0.3">
      <c r="D215" s="2">
        <v>39661</v>
      </c>
      <c r="E215" s="1">
        <v>7.1000000000000004E-3</v>
      </c>
      <c r="F215" s="1">
        <f t="shared" si="9"/>
        <v>71</v>
      </c>
      <c r="G215" s="1">
        <f t="shared" si="10"/>
        <v>7</v>
      </c>
      <c r="H215" s="1">
        <f t="shared" si="11"/>
        <v>7</v>
      </c>
    </row>
    <row r="216" spans="4:8" x14ac:dyDescent="0.3">
      <c r="D216" s="2">
        <v>39692</v>
      </c>
      <c r="E216" s="1">
        <v>5.0000000000000001E-3</v>
      </c>
      <c r="F216" s="1">
        <f t="shared" si="9"/>
        <v>50</v>
      </c>
      <c r="G216" s="1">
        <f t="shared" si="10"/>
        <v>5</v>
      </c>
      <c r="H216" s="1">
        <f t="shared" si="11"/>
        <v>5</v>
      </c>
    </row>
    <row r="217" spans="4:8" x14ac:dyDescent="0.3">
      <c r="D217" s="2">
        <v>39722</v>
      </c>
      <c r="E217" s="1">
        <v>-5.9999999999999995E-4</v>
      </c>
      <c r="F217" s="1">
        <f t="shared" si="9"/>
        <v>-5.9999999999999991</v>
      </c>
      <c r="G217" s="1">
        <v>6</v>
      </c>
      <c r="H217" s="1">
        <f t="shared" si="11"/>
        <v>6</v>
      </c>
    </row>
  </sheetData>
  <hyperlinks>
    <hyperlink ref="K22" r:id="rId2" xr:uid="{E689AD52-C6EA-4AB1-9797-111D3E0059A2}"/>
  </hyperlinks>
  <printOptions headings="1" gridLines="1"/>
  <pageMargins left="0.7" right="0.7" top="0.75" bottom="0.75" header="0.3" footer="0.3"/>
  <pageSetup scale="21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FA95-02A4-4FD9-BEBD-CE326B809C35}">
  <dimension ref="C1:J19"/>
  <sheetViews>
    <sheetView tabSelected="1" topLeftCell="A2" zoomScale="120" zoomScaleNormal="120" workbookViewId="0">
      <selection activeCell="D18" sqref="D18"/>
    </sheetView>
  </sheetViews>
  <sheetFormatPr defaultRowHeight="14.4" x14ac:dyDescent="0.3"/>
  <cols>
    <col min="1" max="2" width="8.796875" style="1"/>
    <col min="3" max="3" width="11.19921875" style="1" customWidth="1"/>
    <col min="4" max="16384" width="8.796875" style="1"/>
  </cols>
  <sheetData>
    <row r="1" spans="3:10" x14ac:dyDescent="0.3">
      <c r="C1" s="1" t="s">
        <v>31</v>
      </c>
      <c r="D1" s="1">
        <v>0.04</v>
      </c>
    </row>
    <row r="2" spans="3:10" x14ac:dyDescent="0.3">
      <c r="H2" s="6" t="s">
        <v>40</v>
      </c>
      <c r="I2" s="6"/>
      <c r="J2" s="6"/>
    </row>
    <row r="3" spans="3:10" x14ac:dyDescent="0.3">
      <c r="D3" s="1" t="s">
        <v>14</v>
      </c>
      <c r="E3" s="1" t="s">
        <v>15</v>
      </c>
      <c r="F3" s="1" t="s">
        <v>16</v>
      </c>
      <c r="H3" s="6" t="s">
        <v>41</v>
      </c>
      <c r="I3" s="6"/>
      <c r="J3" s="6"/>
    </row>
    <row r="4" spans="3:10" x14ac:dyDescent="0.3">
      <c r="C4" s="1" t="s">
        <v>17</v>
      </c>
      <c r="D4" s="1">
        <v>0.09</v>
      </c>
      <c r="E4" s="1">
        <v>0.24</v>
      </c>
      <c r="F4" s="1">
        <v>0.5</v>
      </c>
      <c r="H4" s="6" t="s">
        <v>42</v>
      </c>
      <c r="I4" s="6"/>
      <c r="J4" s="6"/>
    </row>
    <row r="5" spans="3:10" x14ac:dyDescent="0.3">
      <c r="C5" s="1" t="s">
        <v>18</v>
      </c>
      <c r="D5" s="1">
        <v>0.11</v>
      </c>
      <c r="E5" s="1">
        <v>-0.02</v>
      </c>
      <c r="F5" s="1">
        <v>-0.2</v>
      </c>
      <c r="H5" s="6" t="s">
        <v>45</v>
      </c>
      <c r="I5" s="6"/>
      <c r="J5" s="6"/>
    </row>
    <row r="6" spans="3:10" x14ac:dyDescent="0.3">
      <c r="C6" s="1" t="s">
        <v>19</v>
      </c>
      <c r="D6" s="1">
        <v>0.09</v>
      </c>
      <c r="E6" s="1">
        <v>0.24</v>
      </c>
      <c r="F6" s="1">
        <v>0.5</v>
      </c>
      <c r="H6" s="14" t="s">
        <v>43</v>
      </c>
      <c r="I6" s="6"/>
      <c r="J6" s="6"/>
    </row>
    <row r="7" spans="3:10" x14ac:dyDescent="0.3">
      <c r="C7" s="1" t="s">
        <v>20</v>
      </c>
      <c r="D7" s="1">
        <v>0.11</v>
      </c>
      <c r="E7" s="1">
        <v>-0.02</v>
      </c>
      <c r="F7" s="1">
        <v>-0.2</v>
      </c>
      <c r="H7" s="6" t="s">
        <v>44</v>
      </c>
      <c r="I7" s="6"/>
      <c r="J7" s="6"/>
    </row>
    <row r="8" spans="3:10" x14ac:dyDescent="0.3">
      <c r="C8" s="1" t="s">
        <v>21</v>
      </c>
      <c r="D8" s="1">
        <v>0.09</v>
      </c>
      <c r="E8" s="1">
        <v>0.24</v>
      </c>
      <c r="F8" s="1">
        <v>0.5</v>
      </c>
    </row>
    <row r="9" spans="3:10" x14ac:dyDescent="0.3">
      <c r="C9" s="1" t="s">
        <v>22</v>
      </c>
      <c r="D9" s="1">
        <v>0.11</v>
      </c>
      <c r="E9" s="1">
        <v>-0.02</v>
      </c>
      <c r="F9" s="1">
        <v>-0.2</v>
      </c>
      <c r="H9" s="15" t="s">
        <v>46</v>
      </c>
    </row>
    <row r="10" spans="3:10" x14ac:dyDescent="0.3">
      <c r="C10" s="1" t="s">
        <v>23</v>
      </c>
      <c r="D10" s="1">
        <v>0.09</v>
      </c>
      <c r="E10" s="1">
        <v>0.24</v>
      </c>
      <c r="F10" s="1">
        <v>0.5</v>
      </c>
      <c r="H10" s="1" t="s">
        <v>47</v>
      </c>
    </row>
    <row r="11" spans="3:10" x14ac:dyDescent="0.3">
      <c r="C11" s="1" t="s">
        <v>24</v>
      </c>
      <c r="D11" s="1">
        <v>0.11</v>
      </c>
      <c r="E11" s="1">
        <v>-0.02</v>
      </c>
      <c r="F11" s="1">
        <v>-0.2</v>
      </c>
      <c r="H11" s="1" t="s">
        <v>48</v>
      </c>
    </row>
    <row r="12" spans="3:10" x14ac:dyDescent="0.3">
      <c r="C12" s="1" t="s">
        <v>25</v>
      </c>
      <c r="D12" s="1">
        <v>0.09</v>
      </c>
      <c r="E12" s="1">
        <v>0.24</v>
      </c>
      <c r="F12" s="1">
        <v>0.5</v>
      </c>
      <c r="H12" s="15" t="s">
        <v>49</v>
      </c>
    </row>
    <row r="13" spans="3:10" x14ac:dyDescent="0.3">
      <c r="C13" s="1" t="s">
        <v>26</v>
      </c>
      <c r="D13" s="1">
        <v>0.11</v>
      </c>
      <c r="E13" s="1">
        <v>-0.02</v>
      </c>
      <c r="F13" s="1">
        <v>-0.2</v>
      </c>
    </row>
    <row r="14" spans="3:10" x14ac:dyDescent="0.3">
      <c r="C14" s="1" t="s">
        <v>27</v>
      </c>
      <c r="D14" s="1">
        <v>0.09</v>
      </c>
      <c r="E14" s="1">
        <v>0.24</v>
      </c>
      <c r="F14" s="1">
        <v>0.5</v>
      </c>
    </row>
    <row r="15" spans="3:10" x14ac:dyDescent="0.3">
      <c r="C15" s="1" t="s">
        <v>28</v>
      </c>
      <c r="D15" s="1">
        <v>0.11</v>
      </c>
      <c r="E15" s="1">
        <v>-0.02</v>
      </c>
      <c r="F15" s="1">
        <v>-0.2</v>
      </c>
    </row>
    <row r="17" spans="3:6" x14ac:dyDescent="0.3">
      <c r="C17" s="1" t="s">
        <v>9</v>
      </c>
      <c r="D17" s="1">
        <f>AVERAGE(D4:D15)</f>
        <v>9.9999999999999992E-2</v>
      </c>
      <c r="E17" s="1">
        <f t="shared" ref="E17:F17" si="0">AVERAGE(E4:E15)</f>
        <v>0.10999999999999999</v>
      </c>
      <c r="F17" s="1">
        <f t="shared" si="0"/>
        <v>0.15</v>
      </c>
    </row>
    <row r="18" spans="3:6" x14ac:dyDescent="0.3">
      <c r="C18" s="1" t="s">
        <v>29</v>
      </c>
      <c r="D18" s="1">
        <f>STDEV(D4:D15)</f>
        <v>1.0444659357341873E-2</v>
      </c>
      <c r="E18" s="1">
        <f t="shared" ref="E18:F18" si="1">STDEV(E4:E15)</f>
        <v>0.13578057164544433</v>
      </c>
      <c r="F18" s="1">
        <f t="shared" si="1"/>
        <v>0.36556307750696548</v>
      </c>
    </row>
    <row r="19" spans="3:6" x14ac:dyDescent="0.3">
      <c r="C19" s="1" t="s">
        <v>30</v>
      </c>
      <c r="D19" s="1">
        <f>(D17-riskfree)/D18</f>
        <v>5.744562646538026</v>
      </c>
      <c r="E19" s="1">
        <f>(E17-riskfree)/E18</f>
        <v>0.51553767340725876</v>
      </c>
      <c r="F19" s="1">
        <f>(F17-riskfree)/F18</f>
        <v>0.30090566243770622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returns</vt:lpstr>
      <vt:lpstr>Sharpe</vt:lpstr>
      <vt:lpstr>riskfree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2019-06-24T16:51:51Z</dcterms:created>
  <dcterms:modified xsi:type="dcterms:W3CDTF">2020-07-16T16:20:36Z</dcterms:modified>
</cp:coreProperties>
</file>