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90" windowHeight="9045" activeTab="2"/>
  </bookViews>
  <sheets>
    <sheet name="Sheet1" sheetId="1" r:id="rId1"/>
    <sheet name="Sheet1_STS" sheetId="2" state="veryHidden" r:id="rId2"/>
    <sheet name="STS_1" sheetId="5" r:id="rId3"/>
  </sheets>
  <definedNames>
    <definedName name="ChartData1" localSheetId="2">STS_1!$L$5:$L$11</definedName>
    <definedName name="ChartData2" localSheetId="2">STS_1!$P$5:$P$10</definedName>
    <definedName name="InputValues1" localSheetId="2">STS_1!$B$5:$B$10</definedName>
    <definedName name="InputValues2" localSheetId="2">STS_1!$C$4:$I$4</definedName>
    <definedName name="OutputAddresses" localSheetId="2">STS_1!$BB$1</definedName>
    <definedName name="OutputValues_1" localSheetId="2">STS_1!$C$5:$I$10</definedName>
    <definedName name="solver_adj" localSheetId="0" hidden="1">Sheet1!$C$9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Sheet1!$C$10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Sheet1!$C$9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Sheet1!$C$13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" i="5" l="1"/>
  <c r="L1" i="5"/>
  <c r="R4" i="5"/>
  <c r="O4" i="5"/>
  <c r="O5" i="5" s="1"/>
  <c r="N4" i="5"/>
  <c r="K5" i="5"/>
  <c r="K4" i="5"/>
  <c r="C12" i="1"/>
  <c r="C11" i="1"/>
  <c r="C6" i="1"/>
  <c r="C10" i="1" s="1"/>
  <c r="P10" i="5"/>
  <c r="P9" i="5"/>
  <c r="P8" i="5"/>
  <c r="P7" i="5"/>
  <c r="P6" i="5"/>
  <c r="P5" i="5"/>
  <c r="L11" i="5"/>
  <c r="L10" i="5"/>
  <c r="L9" i="5"/>
  <c r="L8" i="5"/>
  <c r="L7" i="5"/>
  <c r="L6" i="5"/>
  <c r="L5" i="5"/>
  <c r="D11" i="1"/>
  <c r="D12" i="1"/>
  <c r="D10" i="1"/>
  <c r="D13" i="1"/>
  <c r="D6" i="1"/>
  <c r="C13" i="1" l="1"/>
  <c r="C1" i="1"/>
</calcChain>
</file>

<file path=xl/comments1.xml><?xml version="1.0" encoding="utf-8"?>
<comments xmlns="http://schemas.openxmlformats.org/spreadsheetml/2006/main">
  <authors>
    <author>tsadmin</author>
  </authors>
  <commentList>
    <comment ref="C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5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C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6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C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7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8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C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C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D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G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  <comment ref="I10" authorId="0" shapeId="0">
      <text>
        <r>
          <rPr>
            <sz val="9"/>
            <color indexed="81"/>
            <rFont val="Tahoma"/>
            <family val="2"/>
          </rPr>
          <t>Solver found a solution. All constraints and optimality conditions are satisfied.</t>
        </r>
      </text>
    </comment>
  </commentList>
</comments>
</file>

<file path=xl/sharedStrings.xml><?xml version="1.0" encoding="utf-8"?>
<sst xmlns="http://schemas.openxmlformats.org/spreadsheetml/2006/main" count="53" uniqueCount="47">
  <si>
    <t>Current price</t>
  </si>
  <si>
    <t>Cost percentage</t>
  </si>
  <si>
    <t>originaldemand</t>
  </si>
  <si>
    <t>percentagepricechange</t>
  </si>
  <si>
    <t>percentagedemandchange</t>
  </si>
  <si>
    <t>current profit</t>
  </si>
  <si>
    <t>newdemand</t>
  </si>
  <si>
    <t>newprice</t>
  </si>
  <si>
    <t>productcost</t>
  </si>
  <si>
    <t>new profit</t>
  </si>
  <si>
    <t>http://kelley.iu.edu/albright/Free_downloads.htm</t>
  </si>
  <si>
    <t>Solvertable download</t>
  </si>
  <si>
    <t>Given percentage change in price</t>
  </si>
  <si>
    <t>what change in demand is needed to keep profit</t>
  </si>
  <si>
    <t>the same?</t>
  </si>
  <si>
    <t>$C$5</t>
  </si>
  <si>
    <t/>
  </si>
  <si>
    <t>$C$8</t>
  </si>
  <si>
    <t>$C$9</t>
  </si>
  <si>
    <t>Input1</t>
  </si>
  <si>
    <t>Input2</t>
  </si>
  <si>
    <t>Twoway analysis for Solver model in Sheet1 worksheet</t>
  </si>
  <si>
    <t>Output and Input1 value for chart</t>
  </si>
  <si>
    <t>Output</t>
  </si>
  <si>
    <t>Input1 value</t>
  </si>
  <si>
    <t>Output and Input2 value for chart</t>
  </si>
  <si>
    <t>Input2 value</t>
  </si>
  <si>
    <t>Change cost</t>
  </si>
  <si>
    <t>percentage</t>
  </si>
  <si>
    <t>10%-60%</t>
  </si>
  <si>
    <t>Price change -30% to +30%</t>
  </si>
  <si>
    <t>Power Pricing</t>
  </si>
  <si>
    <t>Robert Dolan</t>
  </si>
  <si>
    <t>Hermann Simon</t>
  </si>
  <si>
    <t>Marketing Analytics</t>
  </si>
  <si>
    <t>Solver Model</t>
  </si>
  <si>
    <t>Change</t>
  </si>
  <si>
    <t>percent demand change</t>
  </si>
  <si>
    <t>so that current profit = new profit</t>
  </si>
  <si>
    <t>Min percent demand change</t>
  </si>
  <si>
    <t>C10=C13</t>
  </si>
  <si>
    <t>Cost %</t>
  </si>
  <si>
    <t>of price</t>
  </si>
  <si>
    <t>Cost is 60% of price</t>
  </si>
  <si>
    <t>Raise price 20%</t>
  </si>
  <si>
    <t>Then if demand drops 33.33% we break even</t>
  </si>
  <si>
    <t>Percentage change in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</si>
</sst>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0" fontId="1" fillId="0" borderId="0" xfId="0" applyNumberFormat="1" applyFont="1"/>
    <xf numFmtId="164" fontId="1" fillId="0" borderId="0" xfId="0" applyNumberFormat="1" applyFont="1"/>
    <xf numFmtId="0" fontId="2" fillId="0" borderId="0" xfId="1"/>
    <xf numFmtId="0" fontId="1" fillId="2" borderId="0" xfId="0" applyFont="1" applyFill="1"/>
    <xf numFmtId="49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/>
    <xf numFmtId="0" fontId="0" fillId="3" borderId="0" xfId="0" applyFill="1" applyAlignment="1">
      <alignment horizontal="right" textRotation="90"/>
    </xf>
    <xf numFmtId="0" fontId="4" fillId="0" borderId="0" xfId="0" applyFont="1"/>
    <xf numFmtId="10" fontId="0" fillId="0" borderId="3" xfId="0" applyNumberFormat="1" applyBorder="1"/>
    <xf numFmtId="10" fontId="0" fillId="0" borderId="1" xfId="0" applyNumberFormat="1" applyBorder="1"/>
    <xf numFmtId="10" fontId="0" fillId="0" borderId="4" xfId="0" applyNumberFormat="1" applyBorder="1"/>
    <xf numFmtId="10" fontId="0" fillId="0" borderId="0" xfId="0" applyNumberFormat="1" applyBorder="1"/>
    <xf numFmtId="10" fontId="0" fillId="0" borderId="7" xfId="0" applyNumberFormat="1" applyBorder="1"/>
    <xf numFmtId="10" fontId="0" fillId="0" borderId="6" xfId="0" applyNumberFormat="1" applyBorder="1"/>
    <xf numFmtId="10" fontId="0" fillId="0" borderId="5" xfId="0" applyNumberFormat="1" applyBorder="1"/>
    <xf numFmtId="10" fontId="0" fillId="0" borderId="2" xfId="0" applyNumberFormat="1" applyBorder="1"/>
    <xf numFmtId="10" fontId="0" fillId="0" borderId="8" xfId="0" applyNumberFormat="1" applyBorder="1"/>
    <xf numFmtId="0" fontId="6" fillId="0" borderId="0" xfId="0" applyFont="1"/>
    <xf numFmtId="10" fontId="7" fillId="0" borderId="0" xfId="0" applyNumberFormat="1" applyFont="1"/>
    <xf numFmtId="164" fontId="1" fillId="2" borderId="0" xfId="0" applyNumberFormat="1" applyFont="1" applyFill="1"/>
    <xf numFmtId="0" fontId="1" fillId="5" borderId="0" xfId="0" applyFont="1" applyFill="1"/>
    <xf numFmtId="0" fontId="0" fillId="5" borderId="0" xfId="0" applyFill="1"/>
    <xf numFmtId="10" fontId="3" fillId="0" borderId="7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STS_1!$L$1</c:f>
          <c:strCache>
            <c:ptCount val="1"/>
            <c:pt idx="0">
              <c:v>Sensitivity of $C$9 to Input2</c:v>
            </c:pt>
          </c:strCache>
        </c:strRef>
      </c:tx>
      <c:layout/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STS_1!$C$4:$I$4</c:f>
              <c:numCache>
                <c:formatCode>0.00%</c:formatCode>
                <c:ptCount val="7"/>
                <c:pt idx="0">
                  <c:v>-0.30000001192092896</c:v>
                </c:pt>
                <c:pt idx="1">
                  <c:v>-0.20000001788139343</c:v>
                </c:pt>
                <c:pt idx="2">
                  <c:v>-0.10000000894069672</c:v>
                </c:pt>
                <c:pt idx="3">
                  <c:v>-7.4505805969238281E-9</c:v>
                </c:pt>
                <c:pt idx="4">
                  <c:v>9.9999994039535522E-2</c:v>
                </c:pt>
                <c:pt idx="5">
                  <c:v>0.19999998807907104</c:v>
                </c:pt>
                <c:pt idx="6">
                  <c:v>0.30000001192092896</c:v>
                </c:pt>
              </c:numCache>
            </c:numRef>
          </c:cat>
          <c:val>
            <c:numRef>
              <c:f>STS_1!$L$5:$L$11</c:f>
              <c:numCache>
                <c:formatCode>General</c:formatCode>
                <c:ptCount val="7"/>
                <c:pt idx="0">
                  <c:v>0.50000086437748426</c:v>
                </c:pt>
                <c:pt idx="1">
                  <c:v>0.28571160487900066</c:v>
                </c:pt>
                <c:pt idx="2">
                  <c:v>0.12499913780540046</c:v>
                </c:pt>
                <c:pt idx="3">
                  <c:v>-3.2505496824303147E-7</c:v>
                </c:pt>
                <c:pt idx="4">
                  <c:v>-9.9999981373543351E-2</c:v>
                </c:pt>
                <c:pt idx="5">
                  <c:v>-0.18181817319767496</c:v>
                </c:pt>
                <c:pt idx="6">
                  <c:v>-0.24999992442764826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019616"/>
        <c:axId val="468015696"/>
      </c:lineChart>
      <c:catAx>
        <c:axId val="46801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Input2 ($C$8)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468015696"/>
        <c:crosses val="autoZero"/>
        <c:auto val="1"/>
        <c:lblAlgn val="ctr"/>
        <c:lblOffset val="100"/>
        <c:noMultiLvlLbl val="0"/>
      </c:catAx>
      <c:valAx>
        <c:axId val="468015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8019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STS_1!$P$1</c:f>
          <c:strCache>
            <c:ptCount val="1"/>
            <c:pt idx="0">
              <c:v>Sensitivity of $C$9 to Input1</c:v>
            </c:pt>
          </c:strCache>
        </c:strRef>
      </c:tx>
      <c:layout/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STS_1!$B$5:$B$10</c:f>
              <c:numCache>
                <c:formatCode>0.00%</c:formatCode>
                <c:ptCount val="6"/>
                <c:pt idx="0">
                  <c:v>0.10000000149011612</c:v>
                </c:pt>
                <c:pt idx="1">
                  <c:v>0.20000000298023224</c:v>
                </c:pt>
                <c:pt idx="2">
                  <c:v>0.30000001192092896</c:v>
                </c:pt>
                <c:pt idx="3">
                  <c:v>0.40000000596046448</c:v>
                </c:pt>
                <c:pt idx="4">
                  <c:v>0.5</c:v>
                </c:pt>
                <c:pt idx="5">
                  <c:v>0.60000002384185791</c:v>
                </c:pt>
              </c:numCache>
            </c:numRef>
          </c:cat>
          <c:val>
            <c:numRef>
              <c:f>STS_1!$P$5:$P$10</c:f>
              <c:numCache>
                <c:formatCode>General</c:formatCode>
                <c:ptCount val="6"/>
                <c:pt idx="0">
                  <c:v>0.50000086437748426</c:v>
                </c:pt>
                <c:pt idx="1">
                  <c:v>0.60000004172324872</c:v>
                </c:pt>
                <c:pt idx="2">
                  <c:v>0.75000022450584325</c:v>
                </c:pt>
                <c:pt idx="3">
                  <c:v>1.0000000993410787</c:v>
                </c:pt>
                <c:pt idx="4">
                  <c:v>1.5000006490116704</c:v>
                </c:pt>
                <c:pt idx="5">
                  <c:v>3.0000011920933947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020400"/>
        <c:axId val="468017264"/>
      </c:lineChart>
      <c:catAx>
        <c:axId val="468020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Input1 ($C$5)</a:t>
                </a:r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crossAx val="468017264"/>
        <c:crosses val="autoZero"/>
        <c:auto val="1"/>
        <c:lblAlgn val="ctr"/>
        <c:lblOffset val="100"/>
        <c:noMultiLvlLbl val="0"/>
      </c:catAx>
      <c:valAx>
        <c:axId val="468017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8020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0</xdr:rowOff>
    </xdr:from>
    <xdr:to>
      <xdr:col>19</xdr:col>
      <xdr:colOff>0</xdr:colOff>
      <xdr:row>27</xdr:row>
      <xdr:rowOff>0</xdr:rowOff>
    </xdr:to>
    <xdr:graphicFrame macro="">
      <xdr:nvGraphicFramePr>
        <xdr:cNvPr id="2" name="STS_1_Chart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0</xdr:colOff>
      <xdr:row>12</xdr:row>
      <xdr:rowOff>0</xdr:rowOff>
    </xdr:from>
    <xdr:to>
      <xdr:col>28</xdr:col>
      <xdr:colOff>0</xdr:colOff>
      <xdr:row>27</xdr:row>
      <xdr:rowOff>0</xdr:rowOff>
    </xdr:to>
    <xdr:graphicFrame macro="">
      <xdr:nvGraphicFramePr>
        <xdr:cNvPr id="3" name="STS_1_Chart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0</xdr:colOff>
      <xdr:row>3</xdr:row>
      <xdr:rowOff>0</xdr:rowOff>
    </xdr:from>
    <xdr:to>
      <xdr:col>25</xdr:col>
      <xdr:colOff>0</xdr:colOff>
      <xdr:row>9</xdr:row>
      <xdr:rowOff>47625</xdr:rowOff>
    </xdr:to>
    <xdr:sp macro="" textlink="">
      <xdr:nvSpPr>
        <xdr:cNvPr id="4" name="TextBox 3"/>
        <xdr:cNvSpPr txBox="1"/>
      </xdr:nvSpPr>
      <xdr:spPr>
        <a:xfrm>
          <a:off x="10839450" y="571500"/>
          <a:ext cx="3657600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By making appropriate selections in cells $K$4, $L$4, $O$4, and $P$4, you can chart any row (in left chart) or column (in right chart) of any table to the left.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14" sqref="A14"/>
    </sheetView>
  </sheetViews>
  <sheetFormatPr defaultRowHeight="15" x14ac:dyDescent="0.25"/>
  <cols>
    <col min="1" max="1" width="60" style="1" customWidth="1"/>
    <col min="2" max="2" width="27" style="1" customWidth="1"/>
    <col min="3" max="16384" width="9.140625" style="1"/>
  </cols>
  <sheetData>
    <row r="1" spans="1:4" x14ac:dyDescent="0.25">
      <c r="A1" s="1" t="s">
        <v>10</v>
      </c>
      <c r="B1" s="1" t="s">
        <v>11</v>
      </c>
      <c r="C1" s="4" t="str">
        <f>HYPERLINK(A1,B1)</f>
        <v>Solvertable download</v>
      </c>
    </row>
    <row r="3" spans="1:4" x14ac:dyDescent="0.25">
      <c r="A3" s="5"/>
    </row>
    <row r="4" spans="1:4" x14ac:dyDescent="0.25">
      <c r="A4" s="5" t="s">
        <v>12</v>
      </c>
      <c r="B4" s="1" t="s">
        <v>0</v>
      </c>
      <c r="C4" s="3">
        <v>100</v>
      </c>
    </row>
    <row r="5" spans="1:4" x14ac:dyDescent="0.25">
      <c r="A5" s="5" t="s">
        <v>13</v>
      </c>
      <c r="B5" s="1" t="s">
        <v>1</v>
      </c>
      <c r="C5" s="2">
        <v>0.60000002384185791</v>
      </c>
    </row>
    <row r="6" spans="1:4" x14ac:dyDescent="0.25">
      <c r="A6" s="5" t="s">
        <v>14</v>
      </c>
      <c r="B6" s="1" t="s">
        <v>8</v>
      </c>
      <c r="C6" s="3">
        <f>C5*C4</f>
        <v>60.000002384185791</v>
      </c>
      <c r="D6" s="1" t="str">
        <f ca="1">_xlfn.FORMULATEXT(C6)</f>
        <v>=C5*C4</v>
      </c>
    </row>
    <row r="7" spans="1:4" x14ac:dyDescent="0.25">
      <c r="A7" s="24" t="s">
        <v>27</v>
      </c>
      <c r="B7" s="1" t="s">
        <v>2</v>
      </c>
      <c r="C7" s="1">
        <v>100</v>
      </c>
    </row>
    <row r="8" spans="1:4" x14ac:dyDescent="0.25">
      <c r="A8" s="24" t="s">
        <v>28</v>
      </c>
      <c r="B8" s="1" t="s">
        <v>3</v>
      </c>
      <c r="C8" s="2">
        <v>0.20000000298023224</v>
      </c>
    </row>
    <row r="9" spans="1:4" x14ac:dyDescent="0.25">
      <c r="A9" s="24" t="s">
        <v>29</v>
      </c>
      <c r="B9" s="1" t="s">
        <v>4</v>
      </c>
      <c r="C9" s="22">
        <v>-0.33333337306976318</v>
      </c>
    </row>
    <row r="10" spans="1:4" x14ac:dyDescent="0.25">
      <c r="A10" s="24" t="s">
        <v>30</v>
      </c>
      <c r="B10" s="1" t="s">
        <v>5</v>
      </c>
      <c r="C10" s="23">
        <f>(C4-C6)*C7</f>
        <v>3999.9997615814209</v>
      </c>
      <c r="D10" s="1" t="str">
        <f t="shared" ref="D7:D13" ca="1" si="0">_xlfn.FORMULATEXT(C10)</f>
        <v>=(C4-C6)*C7</v>
      </c>
    </row>
    <row r="11" spans="1:4" x14ac:dyDescent="0.25">
      <c r="B11" s="1" t="s">
        <v>6</v>
      </c>
      <c r="C11" s="1">
        <f>(1+C9)*C7</f>
        <v>66.666662693023682</v>
      </c>
      <c r="D11" s="1" t="str">
        <f t="shared" ca="1" si="0"/>
        <v>=(1+C9)*C7</v>
      </c>
    </row>
    <row r="12" spans="1:4" x14ac:dyDescent="0.25">
      <c r="B12" s="1" t="s">
        <v>7</v>
      </c>
      <c r="C12" s="3">
        <f>(1+C8)*C4</f>
        <v>120.00000029802322</v>
      </c>
      <c r="D12" s="1" t="str">
        <f t="shared" ca="1" si="0"/>
        <v>=(1+C8)*C4</v>
      </c>
    </row>
    <row r="13" spans="1:4" x14ac:dyDescent="0.25">
      <c r="B13" s="1" t="s">
        <v>9</v>
      </c>
      <c r="C13" s="23">
        <f>(C12-C6)*C11</f>
        <v>3999.9996225039249</v>
      </c>
      <c r="D13" s="1" t="str">
        <f t="shared" ca="1" si="0"/>
        <v>=(C12-C6)*C11</v>
      </c>
    </row>
    <row r="14" spans="1:4" x14ac:dyDescent="0.25">
      <c r="A14" s="21" t="s">
        <v>31</v>
      </c>
    </row>
    <row r="15" spans="1:4" x14ac:dyDescent="0.25">
      <c r="A15" s="1" t="s">
        <v>33</v>
      </c>
    </row>
    <row r="16" spans="1:4" x14ac:dyDescent="0.25">
      <c r="A16" s="1" t="s">
        <v>32</v>
      </c>
      <c r="B16" s="1" t="s">
        <v>35</v>
      </c>
    </row>
    <row r="17" spans="1:4" x14ac:dyDescent="0.25">
      <c r="A17" s="21" t="s">
        <v>34</v>
      </c>
      <c r="B17" s="1" t="s">
        <v>36</v>
      </c>
    </row>
    <row r="18" spans="1:4" x14ac:dyDescent="0.25">
      <c r="B18" s="1" t="s">
        <v>37</v>
      </c>
    </row>
    <row r="19" spans="1:4" x14ac:dyDescent="0.25">
      <c r="B19" s="1" t="s">
        <v>38</v>
      </c>
      <c r="D19" s="1" t="s">
        <v>40</v>
      </c>
    </row>
    <row r="20" spans="1:4" x14ac:dyDescent="0.25">
      <c r="B20" s="1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sheetData>
    <row r="1" spans="1:2" x14ac:dyDescent="0.25">
      <c r="B1">
        <v>1</v>
      </c>
    </row>
    <row r="2" spans="1:2" x14ac:dyDescent="0.25">
      <c r="B2" t="s">
        <v>15</v>
      </c>
    </row>
    <row r="3" spans="1:2" x14ac:dyDescent="0.25">
      <c r="B3">
        <v>1</v>
      </c>
    </row>
    <row r="4" spans="1:2" x14ac:dyDescent="0.25">
      <c r="B4">
        <v>0.1</v>
      </c>
    </row>
    <row r="5" spans="1:2" x14ac:dyDescent="0.25">
      <c r="B5">
        <v>0.6</v>
      </c>
    </row>
    <row r="6" spans="1:2" x14ac:dyDescent="0.25">
      <c r="B6">
        <v>0.1</v>
      </c>
    </row>
    <row r="8" spans="1:2" x14ac:dyDescent="0.25">
      <c r="A8" s="6"/>
      <c r="B8" s="6" t="s">
        <v>16</v>
      </c>
    </row>
    <row r="9" spans="1:2" x14ac:dyDescent="0.25">
      <c r="B9" t="s">
        <v>17</v>
      </c>
    </row>
    <row r="10" spans="1:2" x14ac:dyDescent="0.25">
      <c r="B10">
        <v>1</v>
      </c>
    </row>
    <row r="11" spans="1:2" x14ac:dyDescent="0.25">
      <c r="B11">
        <v>-0.3</v>
      </c>
    </row>
    <row r="12" spans="1:2" x14ac:dyDescent="0.25">
      <c r="B12">
        <v>0.3</v>
      </c>
    </row>
    <row r="13" spans="1:2" x14ac:dyDescent="0.25">
      <c r="B13">
        <v>0.1</v>
      </c>
    </row>
    <row r="15" spans="1:2" x14ac:dyDescent="0.25">
      <c r="B15" s="6" t="s">
        <v>16</v>
      </c>
    </row>
    <row r="16" spans="1:2" x14ac:dyDescent="0.25">
      <c r="B16" t="s">
        <v>18</v>
      </c>
    </row>
    <row r="17" spans="2:2" x14ac:dyDescent="0.25">
      <c r="B17" t="s">
        <v>19</v>
      </c>
    </row>
    <row r="18" spans="2:2" x14ac:dyDescent="0.25">
      <c r="B18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>
      <selection activeCell="B4" sqref="B4"/>
    </sheetView>
  </sheetViews>
  <sheetFormatPr defaultRowHeight="15" x14ac:dyDescent="0.25"/>
  <cols>
    <col min="2" max="2" width="7.140625" bestFit="1" customWidth="1"/>
  </cols>
  <sheetData>
    <row r="1" spans="1:54" x14ac:dyDescent="0.25">
      <c r="B1" s="1" t="s">
        <v>21</v>
      </c>
      <c r="L1" s="11" t="str">
        <f>CONCATENATE("Sensitivity of ",$L$4," to ","Input2")</f>
        <v>Sensitivity of $C$9 to Input2</v>
      </c>
      <c r="P1" s="11" t="str">
        <f>CONCATENATE("Sensitivity of ",$P$4," to ","Input1")</f>
        <v>Sensitivity of $C$9 to Input1</v>
      </c>
      <c r="BB1" t="s">
        <v>18</v>
      </c>
    </row>
    <row r="2" spans="1:54" x14ac:dyDescent="0.25">
      <c r="L2" t="s">
        <v>22</v>
      </c>
      <c r="P2" t="s">
        <v>25</v>
      </c>
    </row>
    <row r="3" spans="1:54" x14ac:dyDescent="0.25">
      <c r="B3" t="s">
        <v>46</v>
      </c>
      <c r="L3" t="s">
        <v>23</v>
      </c>
      <c r="M3" t="s">
        <v>24</v>
      </c>
      <c r="P3" t="s">
        <v>23</v>
      </c>
      <c r="Q3" t="s">
        <v>26</v>
      </c>
    </row>
    <row r="4" spans="1:54" ht="26.25" x14ac:dyDescent="0.25">
      <c r="B4" s="8" t="s">
        <v>18</v>
      </c>
      <c r="C4" s="7">
        <v>-0.30000001192092896</v>
      </c>
      <c r="D4" s="7">
        <v>-0.20000001788139343</v>
      </c>
      <c r="E4" s="7">
        <v>-0.10000000894069672</v>
      </c>
      <c r="F4" s="7">
        <v>-7.4505805969238281E-9</v>
      </c>
      <c r="G4" s="7">
        <v>9.9999994039535522E-2</v>
      </c>
      <c r="H4" s="7">
        <v>0.19999998807907104</v>
      </c>
      <c r="I4" s="7">
        <v>0.30000001192092896</v>
      </c>
      <c r="K4" s="11">
        <f>MATCH($L$4,OutputAddresses,0)</f>
        <v>1</v>
      </c>
      <c r="L4" s="10" t="s">
        <v>18</v>
      </c>
      <c r="M4" s="9">
        <v>0.10000000149011612</v>
      </c>
      <c r="N4" s="11">
        <f>MATCH($M$4,InputValues1,0)</f>
        <v>1</v>
      </c>
      <c r="O4" s="11">
        <f>MATCH($P$4,OutputAddresses,0)</f>
        <v>1</v>
      </c>
      <c r="P4" s="10" t="s">
        <v>18</v>
      </c>
      <c r="Q4" s="9">
        <v>-0.30000001192092896</v>
      </c>
      <c r="R4" s="11">
        <f>MATCH($Q$4,InputValues2,0)</f>
        <v>1</v>
      </c>
    </row>
    <row r="5" spans="1:54" x14ac:dyDescent="0.25">
      <c r="A5" s="25" t="s">
        <v>41</v>
      </c>
      <c r="B5" s="7">
        <v>0.10000000149011612</v>
      </c>
      <c r="C5" s="12">
        <v>0.50000086437748426</v>
      </c>
      <c r="D5" s="14">
        <v>0.28571160487900066</v>
      </c>
      <c r="E5" s="14">
        <v>0.12499913780540046</v>
      </c>
      <c r="F5" s="14">
        <v>-3.2505496824303147E-7</v>
      </c>
      <c r="G5" s="14">
        <v>-9.9999981373543351E-2</v>
      </c>
      <c r="H5" s="14">
        <v>-0.18181817319767496</v>
      </c>
      <c r="I5" s="18">
        <v>-0.24999992442764826</v>
      </c>
      <c r="K5" s="11" t="str">
        <f>"OutputValues_"&amp;$K$4</f>
        <v>OutputValues_1</v>
      </c>
      <c r="L5">
        <f ca="1">INDEX(INDIRECT($K$5),$N$4,1)</f>
        <v>0.50000086437748426</v>
      </c>
      <c r="O5" s="11" t="str">
        <f>"OutputValues_"&amp;$O$4</f>
        <v>OutputValues_1</v>
      </c>
      <c r="P5">
        <f ca="1">INDEX(INDIRECT($O$5),1,$R$4)</f>
        <v>0.50000086437748426</v>
      </c>
    </row>
    <row r="6" spans="1:54" x14ac:dyDescent="0.25">
      <c r="A6" s="25" t="s">
        <v>42</v>
      </c>
      <c r="B6" s="7">
        <v>0.20000000298023224</v>
      </c>
      <c r="C6" s="13">
        <v>0.60000004172324872</v>
      </c>
      <c r="D6" s="15">
        <v>0.33333342234721919</v>
      </c>
      <c r="E6" s="15">
        <v>0.14285715806240892</v>
      </c>
      <c r="F6" s="15">
        <v>9.3132256876133736E-9</v>
      </c>
      <c r="G6" s="15">
        <v>-0.11111111670328667</v>
      </c>
      <c r="H6" s="15">
        <v>-0.19999999051744247</v>
      </c>
      <c r="I6" s="19">
        <v>-0.27272728134777946</v>
      </c>
      <c r="L6">
        <f ca="1">INDEX(INDIRECT($K$5),$N$4,2)</f>
        <v>0.28571160487900066</v>
      </c>
      <c r="P6">
        <f ca="1">INDEX(INDIRECT($O$5),2,$R$4)</f>
        <v>0.60000004172324872</v>
      </c>
    </row>
    <row r="7" spans="1:54" x14ac:dyDescent="0.25">
      <c r="B7" s="7">
        <v>0.30000001192092896</v>
      </c>
      <c r="C7" s="13">
        <v>0.75000022450584325</v>
      </c>
      <c r="D7" s="15">
        <v>0.40000010681666304</v>
      </c>
      <c r="E7" s="15">
        <v>0.16666668736272372</v>
      </c>
      <c r="F7" s="15">
        <v>1.0786543951977399E-8</v>
      </c>
      <c r="G7" s="15">
        <v>-0.12499999534338761</v>
      </c>
      <c r="H7" s="15">
        <v>-0.22222223708584821</v>
      </c>
      <c r="I7" s="19">
        <v>-0.30000000948255745</v>
      </c>
      <c r="L7">
        <f ca="1">INDEX(INDIRECT($K$5),$N$4,3)</f>
        <v>0.12499913780540046</v>
      </c>
      <c r="P7">
        <f ca="1">INDEX(INDIRECT($O$5),3,$R$4)</f>
        <v>0.75000022450584325</v>
      </c>
    </row>
    <row r="8" spans="1:54" x14ac:dyDescent="0.25">
      <c r="B8" s="7">
        <v>0.40000000596046448</v>
      </c>
      <c r="C8" s="13">
        <v>1.0000000993410787</v>
      </c>
      <c r="D8" s="15">
        <v>0.50000007450581097</v>
      </c>
      <c r="E8" s="15">
        <v>0.20000002483526846</v>
      </c>
      <c r="F8" s="15">
        <v>1.2417634613963907E-8</v>
      </c>
      <c r="G8" s="15">
        <v>-0.14285715463217757</v>
      </c>
      <c r="H8" s="15">
        <v>-0.25000001846452763</v>
      </c>
      <c r="I8" s="19">
        <v>-0.33333334437123086</v>
      </c>
      <c r="L8">
        <f ca="1">INDEX(INDIRECT($K$5),$N$4,4)</f>
        <v>-3.2505496824303147E-7</v>
      </c>
      <c r="P8">
        <f ca="1">INDEX(INDIRECT($O$5),4,$R$4)</f>
        <v>1.0000000993410787</v>
      </c>
    </row>
    <row r="9" spans="1:54" x14ac:dyDescent="0.25">
      <c r="B9" s="7">
        <v>0.5</v>
      </c>
      <c r="C9" s="13">
        <v>1.5000006490116704</v>
      </c>
      <c r="D9" s="15">
        <v>0.66666676600774699</v>
      </c>
      <c r="E9" s="15">
        <v>0.25000007793968093</v>
      </c>
      <c r="F9" s="15">
        <v>1.4901161211022153E-8</v>
      </c>
      <c r="G9" s="15">
        <v>-0.16666668219774738</v>
      </c>
      <c r="H9" s="15">
        <v>-0.28571430926432734</v>
      </c>
      <c r="I9" s="19">
        <v>-0.37500005097989059</v>
      </c>
      <c r="L9">
        <f ca="1">INDEX(INDIRECT($K$5),$N$4,5)</f>
        <v>-9.9999981373543351E-2</v>
      </c>
      <c r="P9">
        <f ca="1">INDEX(INDIRECT($O$5),5,$R$4)</f>
        <v>1.5000006490116704</v>
      </c>
    </row>
    <row r="10" spans="1:54" x14ac:dyDescent="0.25">
      <c r="B10" s="7">
        <v>0.60000002384185791</v>
      </c>
      <c r="C10" s="17">
        <v>3.0000011920933947</v>
      </c>
      <c r="D10" s="16">
        <v>1.0000002980232958</v>
      </c>
      <c r="E10" s="16">
        <v>0.33333339956072566</v>
      </c>
      <c r="F10" s="16">
        <v>1.8626456663077826E-8</v>
      </c>
      <c r="G10" s="16">
        <v>-0.20000001863729686</v>
      </c>
      <c r="H10" s="26">
        <v>-0.33333338095235737</v>
      </c>
      <c r="I10" s="20">
        <v>-0.42857150647125725</v>
      </c>
      <c r="L10">
        <f ca="1">INDEX(INDIRECT($K$5),$N$4,6)</f>
        <v>-0.18181817319767496</v>
      </c>
      <c r="P10">
        <f ca="1">INDEX(INDIRECT($O$5),6,$R$4)</f>
        <v>3.0000011920933947</v>
      </c>
    </row>
    <row r="11" spans="1:54" x14ac:dyDescent="0.25">
      <c r="L11">
        <f ca="1">INDEX(INDIRECT($K$5),$N$4,7)</f>
        <v>-0.24999992442764826</v>
      </c>
    </row>
    <row r="16" spans="1:54" x14ac:dyDescent="0.25">
      <c r="F16" t="s">
        <v>43</v>
      </c>
    </row>
    <row r="17" spans="6:6" x14ac:dyDescent="0.25">
      <c r="F17" t="s">
        <v>44</v>
      </c>
    </row>
    <row r="18" spans="6:6" x14ac:dyDescent="0.25">
      <c r="F18" t="s">
        <v>45</v>
      </c>
    </row>
  </sheetData>
  <dataValidations count="3">
    <dataValidation type="list" allowBlank="1" showInputMessage="1" showErrorMessage="1" sqref="L4 P4">
      <formula1>OutputAddresses</formula1>
    </dataValidation>
    <dataValidation type="list" allowBlank="1" showInputMessage="1" showErrorMessage="1" sqref="M4">
      <formula1>InputValues1</formula1>
    </dataValidation>
    <dataValidation type="list" allowBlank="1" showInputMessage="1" showErrorMessage="1" sqref="Q4">
      <formula1>InputValues2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Sheet1</vt:lpstr>
      <vt:lpstr>STS_1</vt:lpstr>
      <vt:lpstr>STS_1!ChartData1</vt:lpstr>
      <vt:lpstr>STS_1!ChartData2</vt:lpstr>
      <vt:lpstr>STS_1!InputValues1</vt:lpstr>
      <vt:lpstr>STS_1!InputValues2</vt:lpstr>
      <vt:lpstr>STS_1!OutputAddresses</vt:lpstr>
      <vt:lpstr>STS_1!OutputValues_1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2016-04-15T00:26:04Z</dcterms:created>
  <dcterms:modified xsi:type="dcterms:W3CDTF">2016-04-15T12:22:09Z</dcterms:modified>
</cp:coreProperties>
</file>