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2290" windowHeight="6920"/>
  </bookViews>
  <sheets>
    <sheet name="min average distance" sheetId="31" r:id="rId1"/>
    <sheet name="Within 250 miles" sheetId="34" r:id="rId2"/>
  </sheets>
  <definedNames>
    <definedName name="capacity">'min average distance'!$E$11</definedName>
    <definedName name="solver_adj" localSheetId="0" hidden="1">'min average distance'!$C$15:$C$23,'min average distance'!$B$28:$J$36</definedName>
    <definedName name="solver_adj" localSheetId="1" hidden="1">'Within 250 miles'!$C$15:$C$23,'Within 250 miles'!$B$28:$J$36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'min average distance'!$B$28:$J$36</definedName>
    <definedName name="solver_lhs1" localSheetId="1" hidden="1">'Within 250 miles'!$B$28:$J$36</definedName>
    <definedName name="solver_lhs10" localSheetId="0" hidden="1">'min average distance'!$J$28:$J$36</definedName>
    <definedName name="solver_lhs10" localSheetId="1" hidden="1">'Within 250 miles'!$J$28:$J$36</definedName>
    <definedName name="solver_lhs11" localSheetId="0" hidden="1">'min average distance'!$C$24</definedName>
    <definedName name="solver_lhs11" localSheetId="1" hidden="1">'Within 250 miles'!$C$24</definedName>
    <definedName name="solver_lhs12" localSheetId="0" hidden="1">'min average distance'!$B$37:$J$37</definedName>
    <definedName name="solver_lhs12" localSheetId="1" hidden="1">'Within 250 miles'!$B$37:$J$37</definedName>
    <definedName name="solver_lhs13" localSheetId="0" hidden="1">'min average distance'!$C$28:$C$36</definedName>
    <definedName name="solver_lhs13" localSheetId="1" hidden="1">'Within 250 miles'!$C$28:$C$36</definedName>
    <definedName name="solver_lhs14" localSheetId="0" hidden="1">'min average distance'!$C$15:$C$23</definedName>
    <definedName name="solver_lhs14" localSheetId="1" hidden="1">'Within 250 miles'!$C$15:$C$23</definedName>
    <definedName name="solver_lhs2" localSheetId="0" hidden="1">'min average distance'!$B$37:$J$37</definedName>
    <definedName name="solver_lhs2" localSheetId="1" hidden="1">'Within 250 miles'!$B$37:$J$37</definedName>
    <definedName name="solver_lhs3" localSheetId="0" hidden="1">'min average distance'!$C$15:$C$23</definedName>
    <definedName name="solver_lhs3" localSheetId="1" hidden="1">'Within 250 miles'!$C$15:$C$23</definedName>
    <definedName name="solver_lhs4" localSheetId="0" hidden="1">'min average distance'!$C$24</definedName>
    <definedName name="solver_lhs4" localSheetId="1" hidden="1">'Within 250 miles'!$C$24</definedName>
    <definedName name="solver_lhs5" localSheetId="0" hidden="1">'min average distance'!$K$28:$K$36</definedName>
    <definedName name="solver_lhs5" localSheetId="1" hidden="1">'Within 250 miles'!$K$28:$K$36</definedName>
    <definedName name="solver_lhs6" localSheetId="0" hidden="1">'min average distance'!$H$28:$H$36</definedName>
    <definedName name="solver_lhs6" localSheetId="1" hidden="1">'Within 250 miles'!$H$28:$H$36</definedName>
    <definedName name="solver_lhs7" localSheetId="0" hidden="1">'min average distance'!$F$28:$F$36</definedName>
    <definedName name="solver_lhs7" localSheetId="1" hidden="1">'Within 250 miles'!$F$28:$F$36</definedName>
    <definedName name="solver_lhs8" localSheetId="0" hidden="1">'min average distance'!$I$28:$I$36</definedName>
    <definedName name="solver_lhs8" localSheetId="1" hidden="1">'Within 250 miles'!$I$28:$I$36</definedName>
    <definedName name="solver_lhs9" localSheetId="0" hidden="1">'min average distance'!$E$28:$E$36</definedName>
    <definedName name="solver_lhs9" localSheetId="1" hidden="1">'Within 250 miles'!$E$28:$E$36</definedName>
    <definedName name="solver_lin" localSheetId="0" hidden="1">1</definedName>
    <definedName name="solver_lin" localSheetId="1" hidden="1">1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5</definedName>
    <definedName name="solver_num" localSheetId="1" hidden="1">5</definedName>
    <definedName name="solver_nwt" localSheetId="0" hidden="1">1</definedName>
    <definedName name="solver_nwt" localSheetId="1" hidden="1">1</definedName>
    <definedName name="solver_opt" localSheetId="0" hidden="1">'min average distance'!$L$24</definedName>
    <definedName name="solver_opt" localSheetId="1" hidden="1">'Within 250 miles'!$L$24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5</definedName>
    <definedName name="solver_rel1" localSheetId="1" hidden="1">5</definedName>
    <definedName name="solver_rel10" localSheetId="0" hidden="1">1</definedName>
    <definedName name="solver_rel10" localSheetId="1" hidden="1">1</definedName>
    <definedName name="solver_rel11" localSheetId="0" hidden="1">1</definedName>
    <definedName name="solver_rel11" localSheetId="1" hidden="1">1</definedName>
    <definedName name="solver_rel12" localSheetId="0" hidden="1">2</definedName>
    <definedName name="solver_rel12" localSheetId="1" hidden="1">2</definedName>
    <definedName name="solver_rel13" localSheetId="0" hidden="1">1</definedName>
    <definedName name="solver_rel13" localSheetId="1" hidden="1">1</definedName>
    <definedName name="solver_rel14" localSheetId="0" hidden="1">5</definedName>
    <definedName name="solver_rel14" localSheetId="1" hidden="1">5</definedName>
    <definedName name="solver_rel2" localSheetId="0" hidden="1">2</definedName>
    <definedName name="solver_rel2" localSheetId="1" hidden="1">2</definedName>
    <definedName name="solver_rel3" localSheetId="0" hidden="1">5</definedName>
    <definedName name="solver_rel3" localSheetId="1" hidden="1">5</definedName>
    <definedName name="solver_rel4" localSheetId="0" hidden="1">2</definedName>
    <definedName name="solver_rel4" localSheetId="1" hidden="1">2</definedName>
    <definedName name="solver_rel5" localSheetId="0" hidden="1">1</definedName>
    <definedName name="solver_rel5" localSheetId="1" hidden="1">1</definedName>
    <definedName name="solver_rel6" localSheetId="0" hidden="1">1</definedName>
    <definedName name="solver_rel6" localSheetId="1" hidden="1">1</definedName>
    <definedName name="solver_rel7" localSheetId="0" hidden="1">1</definedName>
    <definedName name="solver_rel7" localSheetId="1" hidden="1">1</definedName>
    <definedName name="solver_rel8" localSheetId="0" hidden="1">1</definedName>
    <definedName name="solver_rel8" localSheetId="1" hidden="1">1</definedName>
    <definedName name="solver_rel9" localSheetId="0" hidden="1">1</definedName>
    <definedName name="solver_rel9" localSheetId="1" hidden="1">1</definedName>
    <definedName name="solver_rhs1" localSheetId="0" hidden="1">binary</definedName>
    <definedName name="solver_rhs1" localSheetId="1" hidden="1">binary</definedName>
    <definedName name="solver_rhs10" localSheetId="0" hidden="1">'min average distance'!$C$15:$C$23</definedName>
    <definedName name="solver_rhs10" localSheetId="1" hidden="1">'Within 250 miles'!$C$15:$C$23</definedName>
    <definedName name="solver_rhs11" localSheetId="0" hidden="1">'min average distance'!$C$25</definedName>
    <definedName name="solver_rhs11" localSheetId="1" hidden="1">'Within 250 miles'!$C$25</definedName>
    <definedName name="solver_rhs12" localSheetId="0" hidden="1">1</definedName>
    <definedName name="solver_rhs12" localSheetId="1" hidden="1">1</definedName>
    <definedName name="solver_rhs13" localSheetId="0" hidden="1">'min average distance'!$C$15:$C$23</definedName>
    <definedName name="solver_rhs13" localSheetId="1" hidden="1">'Within 250 miles'!$C$15:$C$23</definedName>
    <definedName name="solver_rhs14" localSheetId="0" hidden="1">binary</definedName>
    <definedName name="solver_rhs14" localSheetId="1" hidden="1">binary</definedName>
    <definedName name="solver_rhs2" localSheetId="0" hidden="1">1</definedName>
    <definedName name="solver_rhs2" localSheetId="1" hidden="1">1</definedName>
    <definedName name="solver_rhs3" localSheetId="0" hidden="1">binary</definedName>
    <definedName name="solver_rhs3" localSheetId="1" hidden="1">binary</definedName>
    <definedName name="solver_rhs4" localSheetId="0" hidden="1">'min average distance'!$C$25</definedName>
    <definedName name="solver_rhs4" localSheetId="1" hidden="1">'Within 250 miles'!$C$25</definedName>
    <definedName name="solver_rhs5" localSheetId="0" hidden="1">'min average distance'!$M$28:$M$36</definedName>
    <definedName name="solver_rhs5" localSheetId="1" hidden="1">'Within 250 miles'!$M$28:$M$36</definedName>
    <definedName name="solver_rhs6" localSheetId="0" hidden="1">'min average distance'!$C$15:$C$23</definedName>
    <definedName name="solver_rhs6" localSheetId="1" hidden="1">'Within 250 miles'!$C$15:$C$23</definedName>
    <definedName name="solver_rhs7" localSheetId="0" hidden="1">'min average distance'!$C$15:$C$23</definedName>
    <definedName name="solver_rhs7" localSheetId="1" hidden="1">'Within 250 miles'!$C$15:$C$23</definedName>
    <definedName name="solver_rhs8" localSheetId="0" hidden="1">'min average distance'!$C$15:$C$23</definedName>
    <definedName name="solver_rhs8" localSheetId="1" hidden="1">'Within 250 miles'!$C$15:$C$23</definedName>
    <definedName name="solver_rhs9" localSheetId="0" hidden="1">'min average distance'!$C$15:$C$23</definedName>
    <definedName name="solver_rhs9" localSheetId="1" hidden="1">'Within 250 miles'!$C$15:$C$23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threshold">'Within 250 miles'!$D$8</definedName>
  </definedNames>
  <calcPr calcId="171027"/>
</workbook>
</file>

<file path=xl/calcChain.xml><?xml version="1.0" encoding="utf-8"?>
<calcChain xmlns="http://schemas.openxmlformats.org/spreadsheetml/2006/main">
  <c r="M29" i="31" l="1"/>
  <c r="M30" i="31"/>
  <c r="M31" i="31"/>
  <c r="M32" i="31"/>
  <c r="M33" i="31"/>
  <c r="M34" i="31"/>
  <c r="M35" i="31"/>
  <c r="M36" i="31"/>
  <c r="M28" i="31"/>
  <c r="B26" i="31" l="1" a="1"/>
  <c r="B26" i="31" s="1"/>
  <c r="K32" i="31" l="1"/>
  <c r="I26" i="31"/>
  <c r="E26" i="31"/>
  <c r="H26" i="31"/>
  <c r="D26" i="31"/>
  <c r="G26" i="31"/>
  <c r="C26" i="31"/>
  <c r="K29" i="31" s="1"/>
  <c r="J26" i="31"/>
  <c r="F26" i="31"/>
  <c r="K34" i="31" l="1"/>
  <c r="K35" i="31"/>
  <c r="K28" i="31"/>
  <c r="K31" i="31"/>
  <c r="K33" i="31"/>
  <c r="K30" i="31"/>
  <c r="K36" i="31"/>
  <c r="L23" i="34"/>
  <c r="A38" i="34"/>
  <c r="B53" i="34"/>
  <c r="C53" i="34"/>
  <c r="D53" i="34"/>
  <c r="E53" i="34"/>
  <c r="F53" i="34"/>
  <c r="G53" i="34"/>
  <c r="H53" i="34"/>
  <c r="I53" i="34"/>
  <c r="J53" i="34"/>
  <c r="B54" i="34"/>
  <c r="C54" i="34"/>
  <c r="D54" i="34"/>
  <c r="E54" i="34"/>
  <c r="F54" i="34"/>
  <c r="G54" i="34"/>
  <c r="H54" i="34"/>
  <c r="I54" i="34"/>
  <c r="J54" i="34"/>
  <c r="B55" i="34"/>
  <c r="C55" i="34"/>
  <c r="D55" i="34"/>
  <c r="E55" i="34"/>
  <c r="F55" i="34"/>
  <c r="G55" i="34"/>
  <c r="H55" i="34"/>
  <c r="I55" i="34"/>
  <c r="J55" i="34"/>
  <c r="B56" i="34"/>
  <c r="C56" i="34"/>
  <c r="D56" i="34"/>
  <c r="E56" i="34"/>
  <c r="F56" i="34"/>
  <c r="G56" i="34"/>
  <c r="H56" i="34"/>
  <c r="I56" i="34"/>
  <c r="J56" i="34"/>
  <c r="B57" i="34"/>
  <c r="C57" i="34"/>
  <c r="D57" i="34"/>
  <c r="E57" i="34"/>
  <c r="F57" i="34"/>
  <c r="G57" i="34"/>
  <c r="H57" i="34"/>
  <c r="I57" i="34"/>
  <c r="J57" i="34"/>
  <c r="B58" i="34"/>
  <c r="C58" i="34"/>
  <c r="D58" i="34"/>
  <c r="E58" i="34"/>
  <c r="F58" i="34"/>
  <c r="G58" i="34"/>
  <c r="H58" i="34"/>
  <c r="I58" i="34"/>
  <c r="J58" i="34"/>
  <c r="B59" i="34"/>
  <c r="C59" i="34"/>
  <c r="D59" i="34"/>
  <c r="E59" i="34"/>
  <c r="F59" i="34"/>
  <c r="G59" i="34"/>
  <c r="H59" i="34"/>
  <c r="I59" i="34"/>
  <c r="J59" i="34"/>
  <c r="B60" i="34"/>
  <c r="C60" i="34"/>
  <c r="D60" i="34"/>
  <c r="E60" i="34"/>
  <c r="F60" i="34"/>
  <c r="G60" i="34"/>
  <c r="H60" i="34"/>
  <c r="I60" i="34"/>
  <c r="J60" i="34"/>
  <c r="C52" i="34"/>
  <c r="C38" i="34" s="1"/>
  <c r="D52" i="34"/>
  <c r="E52" i="34"/>
  <c r="F52" i="34"/>
  <c r="G52" i="34"/>
  <c r="G38" i="34" s="1"/>
  <c r="H52" i="34"/>
  <c r="I52" i="34"/>
  <c r="J52" i="34"/>
  <c r="B52" i="34"/>
  <c r="B38" i="34" s="1"/>
  <c r="J37" i="34"/>
  <c r="I37" i="34"/>
  <c r="H37" i="34"/>
  <c r="G37" i="34"/>
  <c r="F37" i="34"/>
  <c r="E37" i="34"/>
  <c r="D37" i="34"/>
  <c r="C37" i="34"/>
  <c r="B37" i="34"/>
  <c r="M36" i="34"/>
  <c r="K36" i="34"/>
  <c r="M35" i="34"/>
  <c r="K35" i="34"/>
  <c r="M34" i="34"/>
  <c r="K34" i="34"/>
  <c r="M33" i="34"/>
  <c r="K33" i="34"/>
  <c r="M32" i="34"/>
  <c r="K32" i="34"/>
  <c r="M31" i="34"/>
  <c r="K31" i="34"/>
  <c r="M30" i="34"/>
  <c r="K30" i="34"/>
  <c r="M29" i="34"/>
  <c r="K29" i="34"/>
  <c r="M28" i="34"/>
  <c r="K28" i="34"/>
  <c r="B26" i="34" a="1"/>
  <c r="I26" i="34" s="1"/>
  <c r="C24" i="34"/>
  <c r="J38" i="34" l="1"/>
  <c r="I38" i="34"/>
  <c r="H38" i="34"/>
  <c r="D38" i="34"/>
  <c r="F38" i="34"/>
  <c r="E38" i="34"/>
  <c r="D26" i="34"/>
  <c r="B26" i="34"/>
  <c r="F26" i="34"/>
  <c r="J26" i="34"/>
  <c r="C26" i="34"/>
  <c r="G26" i="34"/>
  <c r="H26" i="34"/>
  <c r="E26" i="34"/>
  <c r="L24" i="34" l="1"/>
  <c r="B38" i="31"/>
  <c r="H38" i="31" l="1"/>
  <c r="D38" i="31"/>
  <c r="J38" i="31"/>
  <c r="F38" i="31"/>
  <c r="I38" i="31"/>
  <c r="E38" i="31"/>
  <c r="G38" i="31"/>
  <c r="C38" i="31"/>
  <c r="B37" i="31"/>
  <c r="D37" i="31"/>
  <c r="L24" i="31" l="1"/>
  <c r="C24" i="31"/>
  <c r="C37" i="31"/>
  <c r="E37" i="31"/>
  <c r="F37" i="31"/>
  <c r="G37" i="31"/>
  <c r="H37" i="31"/>
  <c r="I37" i="31"/>
  <c r="J37" i="31"/>
</calcChain>
</file>

<file path=xl/sharedStrings.xml><?xml version="1.0" encoding="utf-8"?>
<sst xmlns="http://schemas.openxmlformats.org/spreadsheetml/2006/main" count="168" uniqueCount="40">
  <si>
    <t>Set of Cities</t>
  </si>
  <si>
    <t>Chicago</t>
  </si>
  <si>
    <t>Atlanta</t>
  </si>
  <si>
    <t>New York</t>
  </si>
  <si>
    <t>St. Louis</t>
  </si>
  <si>
    <t>Detroit</t>
  </si>
  <si>
    <t>Cincinnati</t>
  </si>
  <si>
    <t>Pittsburgh</t>
  </si>
  <si>
    <t xml:space="preserve">Charlotte </t>
  </si>
  <si>
    <t>Boston</t>
  </si>
  <si>
    <t>Total Facilites</t>
  </si>
  <si>
    <t>Must Be Supplied</t>
  </si>
  <si>
    <t>Total Allowed</t>
  </si>
  <si>
    <t>X-i (use = 1)</t>
  </si>
  <si>
    <t>&lt;&lt;&lt;--- Constraint on number of facilities allowed</t>
  </si>
  <si>
    <t>Distance Matrix</t>
  </si>
  <si>
    <t>Y- i,j</t>
  </si>
  <si>
    <t>Demand-j</t>
  </si>
  <si>
    <t>distanceshipstravel</t>
  </si>
  <si>
    <t>Used</t>
  </si>
  <si>
    <t>Available</t>
  </si>
  <si>
    <t>&lt;=</t>
  </si>
  <si>
    <t>Total Distance</t>
  </si>
  <si>
    <t>miles threshold</t>
  </si>
  <si>
    <t>Cover/</t>
  </si>
  <si>
    <t>3 FACILITIES ALLOWED</t>
  </si>
  <si>
    <t>CONSTRAINTS</t>
  </si>
  <si>
    <t>USE &lt;=3 FACILITIES</t>
  </si>
  <si>
    <t>MAKE CHANGING CELLS BINARY</t>
  </si>
  <si>
    <t>EACH CITY RECEIVES WHAT IT NEEDS</t>
  </si>
  <si>
    <t>Capacity</t>
  </si>
  <si>
    <t>BUDWEISER AND P AND G</t>
  </si>
  <si>
    <t>WHERE TO MAKE STUFF AND SHIP IT TO DESTINATIONS</t>
  </si>
  <si>
    <t>CANNOT SPLIT SHIPMENTS</t>
  </si>
  <si>
    <t>KEEP MODEL LINEAR</t>
  </si>
  <si>
    <t>TO MINIMIZE TOTAL DISTANCE SHIPMENTS TRAVEL</t>
  </si>
  <si>
    <t>FIXED CHARGE CONSTRAINTS</t>
  </si>
  <si>
    <t>NO</t>
  </si>
  <si>
    <t>3 warehouses each with capacity of 5 million</t>
  </si>
  <si>
    <t>AMT SHIPPED FROM CITY&lt;=5*BINARY FOR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</si>
</sst>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3" fillId="3" borderId="6" xfId="0" applyNumberFormat="1" applyFont="1" applyFill="1" applyBorder="1"/>
    <xf numFmtId="1" fontId="3" fillId="3" borderId="8" xfId="0" applyNumberFormat="1" applyFont="1" applyFill="1" applyBorder="1"/>
    <xf numFmtId="0" fontId="3" fillId="0" borderId="0" xfId="0" applyFont="1"/>
    <xf numFmtId="0" fontId="3" fillId="3" borderId="5" xfId="0" applyFont="1" applyFill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3" fillId="0" borderId="0" xfId="0" applyFont="1" applyFill="1" applyBorder="1"/>
    <xf numFmtId="0" fontId="3" fillId="0" borderId="6" xfId="0" applyFont="1" applyBorder="1"/>
    <xf numFmtId="37" fontId="3" fillId="5" borderId="6" xfId="1" applyNumberFormat="1" applyFont="1" applyFill="1" applyBorder="1"/>
    <xf numFmtId="0" fontId="3" fillId="0" borderId="7" xfId="0" applyFont="1" applyBorder="1"/>
    <xf numFmtId="37" fontId="3" fillId="5" borderId="7" xfId="1" applyNumberFormat="1" applyFont="1" applyFill="1" applyBorder="1"/>
    <xf numFmtId="0" fontId="3" fillId="0" borderId="8" xfId="0" applyFont="1" applyBorder="1"/>
    <xf numFmtId="37" fontId="3" fillId="5" borderId="8" xfId="1" applyNumberFormat="1" applyFont="1" applyFill="1" applyBorder="1"/>
    <xf numFmtId="0" fontId="3" fillId="0" borderId="0" xfId="0" applyFont="1" applyBorder="1"/>
    <xf numFmtId="164" fontId="3" fillId="0" borderId="5" xfId="1" applyNumberFormat="1" applyFont="1" applyBorder="1"/>
    <xf numFmtId="0" fontId="3" fillId="4" borderId="4" xfId="0" applyFont="1" applyFill="1" applyBorder="1"/>
    <xf numFmtId="164" fontId="3" fillId="0" borderId="0" xfId="0" applyNumberFormat="1" applyFont="1"/>
    <xf numFmtId="0" fontId="3" fillId="2" borderId="4" xfId="0" applyFont="1" applyFill="1" applyBorder="1"/>
    <xf numFmtId="164" fontId="3" fillId="0" borderId="0" xfId="1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" fontId="3" fillId="5" borderId="9" xfId="0" applyNumberFormat="1" applyFont="1" applyFill="1" applyBorder="1"/>
    <xf numFmtId="1" fontId="3" fillId="5" borderId="12" xfId="0" applyNumberFormat="1" applyFont="1" applyFill="1" applyBorder="1"/>
    <xf numFmtId="1" fontId="3" fillId="5" borderId="14" xfId="0" applyNumberFormat="1" applyFont="1" applyFill="1" applyBorder="1"/>
    <xf numFmtId="1" fontId="3" fillId="0" borderId="0" xfId="0" applyNumberFormat="1" applyFont="1" applyFill="1" applyBorder="1"/>
    <xf numFmtId="37" fontId="3" fillId="0" borderId="0" xfId="0" applyNumberFormat="1" applyFont="1"/>
    <xf numFmtId="1" fontId="3" fillId="5" borderId="13" xfId="0" applyNumberFormat="1" applyFont="1" applyFill="1" applyBorder="1"/>
    <xf numFmtId="1" fontId="3" fillId="5" borderId="0" xfId="0" applyNumberFormat="1" applyFont="1" applyFill="1" applyBorder="1"/>
    <xf numFmtId="1" fontId="3" fillId="5" borderId="10" xfId="0" applyNumberFormat="1" applyFont="1" applyFill="1" applyBorder="1"/>
    <xf numFmtId="0" fontId="3" fillId="4" borderId="5" xfId="0" applyFont="1" applyFill="1" applyBorder="1"/>
    <xf numFmtId="164" fontId="3" fillId="4" borderId="2" xfId="1" applyNumberFormat="1" applyFont="1" applyFill="1" applyBorder="1"/>
    <xf numFmtId="164" fontId="3" fillId="4" borderId="3" xfId="1" applyNumberFormat="1" applyFont="1" applyFill="1" applyBorder="1"/>
    <xf numFmtId="164" fontId="3" fillId="4" borderId="4" xfId="1" applyNumberFormat="1" applyFont="1" applyFill="1" applyBorder="1"/>
    <xf numFmtId="0" fontId="3" fillId="0" borderId="7" xfId="0" applyFont="1" applyFill="1" applyBorder="1"/>
    <xf numFmtId="164" fontId="3" fillId="0" borderId="0" xfId="0" applyNumberFormat="1" applyFont="1" applyFill="1" applyBorder="1"/>
    <xf numFmtId="0" fontId="3" fillId="0" borderId="9" xfId="0" applyFont="1" applyBorder="1"/>
    <xf numFmtId="164" fontId="3" fillId="0" borderId="12" xfId="1" applyNumberFormat="1" applyFont="1" applyBorder="1"/>
    <xf numFmtId="164" fontId="3" fillId="0" borderId="14" xfId="1" applyNumberFormat="1" applyFont="1" applyBorder="1"/>
    <xf numFmtId="164" fontId="3" fillId="0" borderId="13" xfId="1" applyNumberFormat="1" applyFont="1" applyBorder="1"/>
    <xf numFmtId="0" fontId="3" fillId="0" borderId="10" xfId="0" applyFont="1" applyBorder="1"/>
    <xf numFmtId="164" fontId="3" fillId="0" borderId="15" xfId="1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6" borderId="0" xfId="0" applyFont="1" applyFill="1"/>
    <xf numFmtId="11" fontId="3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Fill="1" applyBorder="1"/>
    <xf numFmtId="39" fontId="3" fillId="5" borderId="6" xfId="1" applyNumberFormat="1" applyFont="1" applyFill="1" applyBorder="1"/>
    <xf numFmtId="39" fontId="3" fillId="5" borderId="7" xfId="1" applyNumberFormat="1" applyFont="1" applyFill="1" applyBorder="1"/>
    <xf numFmtId="39" fontId="3" fillId="5" borderId="8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D10" zoomScale="87" zoomScaleNormal="87" workbookViewId="0">
      <selection activeCell="F23" sqref="F23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40" style="5" customWidth="1"/>
    <col min="7" max="7" width="14" style="5" customWidth="1"/>
    <col min="8" max="8" width="12.54296875" style="5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10" ht="13.5" thickBot="1" x14ac:dyDescent="0.35">
      <c r="B1" s="6"/>
    </row>
    <row r="2" spans="1:10" x14ac:dyDescent="0.3">
      <c r="B2" s="7"/>
    </row>
    <row r="3" spans="1:10" x14ac:dyDescent="0.3">
      <c r="B3" s="8"/>
    </row>
    <row r="4" spans="1:10" x14ac:dyDescent="0.3">
      <c r="B4" s="8"/>
    </row>
    <row r="5" spans="1:10" x14ac:dyDescent="0.3">
      <c r="B5" s="8"/>
    </row>
    <row r="6" spans="1:10" x14ac:dyDescent="0.3">
      <c r="B6" s="8"/>
    </row>
    <row r="7" spans="1:10" x14ac:dyDescent="0.3">
      <c r="B7" s="8"/>
      <c r="C7" s="48"/>
    </row>
    <row r="8" spans="1:10" x14ac:dyDescent="0.3">
      <c r="B8" s="8"/>
    </row>
    <row r="9" spans="1:10" x14ac:dyDescent="0.3">
      <c r="B9" s="8"/>
    </row>
    <row r="10" spans="1:10" ht="13.5" thickBot="1" x14ac:dyDescent="0.35">
      <c r="B10" s="8"/>
      <c r="D10" s="5" t="s">
        <v>37</v>
      </c>
    </row>
    <row r="11" spans="1:10" x14ac:dyDescent="0.3">
      <c r="B11" s="3"/>
      <c r="D11" s="5" t="s">
        <v>30</v>
      </c>
    </row>
    <row r="12" spans="1:10" ht="13.5" thickBot="1" x14ac:dyDescent="0.35">
      <c r="B12" s="4"/>
    </row>
    <row r="13" spans="1:10" ht="13.5" thickBot="1" x14ac:dyDescent="0.35"/>
    <row r="14" spans="1:10" ht="13.5" thickBot="1" x14ac:dyDescent="0.35">
      <c r="A14" s="1" t="s">
        <v>0</v>
      </c>
      <c r="B14" s="2" t="s">
        <v>17</v>
      </c>
      <c r="C14" s="1" t="s">
        <v>13</v>
      </c>
      <c r="D14" s="9"/>
      <c r="F14" s="47"/>
      <c r="G14" s="47"/>
    </row>
    <row r="15" spans="1:10" x14ac:dyDescent="0.3">
      <c r="A15" s="10" t="s">
        <v>1</v>
      </c>
      <c r="B15" s="49">
        <v>2.87</v>
      </c>
      <c r="C15" s="51">
        <v>1</v>
      </c>
      <c r="D15" s="9" t="s">
        <v>25</v>
      </c>
      <c r="F15" s="47" t="s">
        <v>31</v>
      </c>
      <c r="G15" s="47"/>
      <c r="J15" s="5" t="s">
        <v>30</v>
      </c>
    </row>
    <row r="16" spans="1:10" x14ac:dyDescent="0.3">
      <c r="A16" s="12" t="s">
        <v>2</v>
      </c>
      <c r="B16" s="49">
        <v>0.57199999999999995</v>
      </c>
      <c r="C16" s="52">
        <v>0</v>
      </c>
      <c r="D16" s="9"/>
      <c r="F16" s="47" t="s">
        <v>32</v>
      </c>
      <c r="G16" s="47"/>
      <c r="J16" s="5">
        <v>5</v>
      </c>
    </row>
    <row r="17" spans="1:13" x14ac:dyDescent="0.3">
      <c r="A17" s="12" t="s">
        <v>3</v>
      </c>
      <c r="B17" s="49">
        <v>5</v>
      </c>
      <c r="C17" s="52">
        <v>1</v>
      </c>
      <c r="D17" s="9"/>
      <c r="F17" s="47" t="s">
        <v>35</v>
      </c>
      <c r="G17" s="47"/>
    </row>
    <row r="18" spans="1:13" x14ac:dyDescent="0.3">
      <c r="A18" s="12" t="s">
        <v>4</v>
      </c>
      <c r="B18" s="49">
        <v>0.35</v>
      </c>
      <c r="C18" s="52">
        <v>0</v>
      </c>
      <c r="D18" s="9" t="s">
        <v>26</v>
      </c>
      <c r="F18" s="47" t="s">
        <v>33</v>
      </c>
      <c r="G18" s="47"/>
    </row>
    <row r="19" spans="1:13" x14ac:dyDescent="0.3">
      <c r="A19" s="12" t="s">
        <v>5</v>
      </c>
      <c r="B19" s="49">
        <v>0.90100000000000002</v>
      </c>
      <c r="C19" s="52">
        <v>0</v>
      </c>
      <c r="D19" s="9" t="s">
        <v>27</v>
      </c>
      <c r="F19" s="47" t="s">
        <v>34</v>
      </c>
      <c r="G19" s="47"/>
    </row>
    <row r="20" spans="1:13" x14ac:dyDescent="0.3">
      <c r="A20" s="12" t="s">
        <v>6</v>
      </c>
      <c r="B20" s="49">
        <v>0.33300000000000002</v>
      </c>
      <c r="C20" s="52">
        <v>0</v>
      </c>
      <c r="D20" s="9" t="s">
        <v>28</v>
      </c>
      <c r="F20" s="5" t="s">
        <v>38</v>
      </c>
    </row>
    <row r="21" spans="1:13" x14ac:dyDescent="0.3">
      <c r="A21" s="12" t="s">
        <v>7</v>
      </c>
      <c r="B21" s="49">
        <v>0.30599999999999999</v>
      </c>
      <c r="C21" s="52">
        <v>0</v>
      </c>
      <c r="D21" s="9" t="s">
        <v>29</v>
      </c>
    </row>
    <row r="22" spans="1:13" x14ac:dyDescent="0.3">
      <c r="A22" s="12" t="s">
        <v>8</v>
      </c>
      <c r="B22" s="49">
        <v>0.72299999999999998</v>
      </c>
      <c r="C22" s="52">
        <v>1</v>
      </c>
      <c r="D22" s="9" t="s">
        <v>39</v>
      </c>
    </row>
    <row r="23" spans="1:13" ht="13.5" thickBot="1" x14ac:dyDescent="0.35">
      <c r="A23" s="14" t="s">
        <v>9</v>
      </c>
      <c r="B23" s="49">
        <v>0.61</v>
      </c>
      <c r="C23" s="53">
        <v>0</v>
      </c>
      <c r="D23" s="9" t="s">
        <v>36</v>
      </c>
      <c r="L23" s="5" t="s">
        <v>22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1263.5989999999999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2.87</v>
      </c>
      <c r="C26" s="9">
        <v>0.57199999999999995</v>
      </c>
      <c r="D26" s="9">
        <v>5</v>
      </c>
      <c r="E26" s="5">
        <v>0.35</v>
      </c>
      <c r="F26" s="5">
        <v>0.90100000000000002</v>
      </c>
      <c r="G26" s="5">
        <v>0.33300000000000002</v>
      </c>
      <c r="H26" s="5">
        <v>0.30599999999999999</v>
      </c>
      <c r="I26" s="5">
        <v>0.72299999999999998</v>
      </c>
      <c r="J26" s="5">
        <v>0.61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0</v>
      </c>
      <c r="I28" s="26">
        <v>0</v>
      </c>
      <c r="J28" s="27">
        <v>0</v>
      </c>
      <c r="K28" s="50">
        <f>SUMPRODUCT(B28:J28,$B$26:$J$26)</f>
        <v>4.4540000000000006</v>
      </c>
      <c r="L28" s="9" t="s">
        <v>21</v>
      </c>
      <c r="M28" s="29">
        <f>$J$16*C15</f>
        <v>5</v>
      </c>
    </row>
    <row r="29" spans="1:13" x14ac:dyDescent="0.3">
      <c r="A29" s="12" t="s">
        <v>2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2">
        <v>0</v>
      </c>
      <c r="K29" s="50">
        <f t="shared" ref="K29:K36" si="0">SUMPRODUCT(B29:J29,$B$26:$J$26)</f>
        <v>0</v>
      </c>
      <c r="L29" s="9" t="s">
        <v>21</v>
      </c>
      <c r="M29" s="29">
        <f t="shared" ref="M29:M36" si="1">$J$16*C16</f>
        <v>0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50">
        <f t="shared" si="0"/>
        <v>5</v>
      </c>
      <c r="L30" s="9" t="s">
        <v>21</v>
      </c>
      <c r="M30" s="29">
        <f t="shared" si="1"/>
        <v>5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50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50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50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50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1</v>
      </c>
      <c r="I35" s="31">
        <v>1</v>
      </c>
      <c r="J35" s="32">
        <v>1</v>
      </c>
      <c r="K35" s="50">
        <f t="shared" si="0"/>
        <v>2.2109999999999999</v>
      </c>
      <c r="L35" s="9" t="s">
        <v>21</v>
      </c>
      <c r="M35" s="29">
        <f t="shared" si="1"/>
        <v>5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50">
        <f t="shared" si="0"/>
        <v>0</v>
      </c>
      <c r="L36" s="9" t="s">
        <v>21</v>
      </c>
      <c r="M36" s="29">
        <f t="shared" si="1"/>
        <v>0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">
        <v>18</v>
      </c>
      <c r="B38" s="38">
        <f>B26*SUMPRODUCT(B28:B36,B41:B49)</f>
        <v>0</v>
      </c>
      <c r="C38" s="38">
        <f t="shared" ref="C38:J38" si="3">C26*SUMPRODUCT(C28:C36,C41:C49)</f>
        <v>140.13999999999999</v>
      </c>
      <c r="D38" s="38">
        <f t="shared" si="3"/>
        <v>0</v>
      </c>
      <c r="E38" s="38">
        <f t="shared" si="3"/>
        <v>103.94999999999999</v>
      </c>
      <c r="F38" s="38">
        <f t="shared" si="3"/>
        <v>254.983</v>
      </c>
      <c r="G38" s="38">
        <f t="shared" si="3"/>
        <v>98.568000000000012</v>
      </c>
      <c r="H38" s="38">
        <f t="shared" si="3"/>
        <v>137.08799999999999</v>
      </c>
      <c r="I38" s="38">
        <f t="shared" si="3"/>
        <v>0</v>
      </c>
      <c r="J38" s="38">
        <f t="shared" si="3"/>
        <v>528.87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8" zoomScale="87" zoomScaleNormal="87" workbookViewId="0">
      <selection activeCell="D20" sqref="D20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11.90625" style="5" customWidth="1"/>
    <col min="7" max="8" width="9.08984375" style="5" bestFit="1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4" ht="13.5" thickBot="1" x14ac:dyDescent="0.35">
      <c r="B1" s="6"/>
    </row>
    <row r="2" spans="1:4" x14ac:dyDescent="0.3">
      <c r="B2" s="7"/>
    </row>
    <row r="3" spans="1:4" x14ac:dyDescent="0.3">
      <c r="B3" s="8"/>
    </row>
    <row r="4" spans="1:4" x14ac:dyDescent="0.3">
      <c r="B4" s="8"/>
    </row>
    <row r="5" spans="1:4" x14ac:dyDescent="0.3">
      <c r="B5" s="8"/>
    </row>
    <row r="6" spans="1:4" x14ac:dyDescent="0.3">
      <c r="B6" s="8"/>
    </row>
    <row r="7" spans="1:4" x14ac:dyDescent="0.3">
      <c r="B7" s="8"/>
    </row>
    <row r="8" spans="1:4" x14ac:dyDescent="0.3">
      <c r="B8" s="8"/>
      <c r="C8" s="5" t="s">
        <v>23</v>
      </c>
      <c r="D8" s="5">
        <v>250</v>
      </c>
    </row>
    <row r="9" spans="1:4" x14ac:dyDescent="0.3">
      <c r="B9" s="8"/>
    </row>
    <row r="10" spans="1:4" ht="13.5" thickBot="1" x14ac:dyDescent="0.35">
      <c r="B10" s="8"/>
    </row>
    <row r="11" spans="1:4" x14ac:dyDescent="0.3">
      <c r="B11" s="3"/>
    </row>
    <row r="12" spans="1:4" ht="13.5" thickBot="1" x14ac:dyDescent="0.35">
      <c r="B12" s="4"/>
    </row>
    <row r="13" spans="1:4" ht="13.5" thickBot="1" x14ac:dyDescent="0.35"/>
    <row r="14" spans="1:4" ht="13.5" thickBot="1" x14ac:dyDescent="0.35">
      <c r="A14" s="1" t="s">
        <v>0</v>
      </c>
      <c r="B14" s="2" t="s">
        <v>17</v>
      </c>
      <c r="C14" s="1" t="s">
        <v>13</v>
      </c>
      <c r="D14" s="9"/>
    </row>
    <row r="15" spans="1:4" x14ac:dyDescent="0.3">
      <c r="A15" s="10" t="s">
        <v>1</v>
      </c>
      <c r="B15" s="7">
        <v>2870000</v>
      </c>
      <c r="C15" s="11">
        <v>1</v>
      </c>
      <c r="D15" s="9"/>
    </row>
    <row r="16" spans="1:4" x14ac:dyDescent="0.3">
      <c r="A16" s="12" t="s">
        <v>2</v>
      </c>
      <c r="B16" s="8">
        <v>572000</v>
      </c>
      <c r="C16" s="13">
        <v>1</v>
      </c>
      <c r="D16" s="9"/>
    </row>
    <row r="17" spans="1:13" x14ac:dyDescent="0.3">
      <c r="A17" s="12" t="s">
        <v>3</v>
      </c>
      <c r="B17" s="8">
        <v>8450000</v>
      </c>
      <c r="C17" s="13">
        <v>0</v>
      </c>
      <c r="D17" s="9"/>
    </row>
    <row r="18" spans="1:13" x14ac:dyDescent="0.3">
      <c r="A18" s="12" t="s">
        <v>4</v>
      </c>
      <c r="B18" s="8">
        <v>350000</v>
      </c>
      <c r="C18" s="13">
        <v>0</v>
      </c>
      <c r="D18" s="9"/>
    </row>
    <row r="19" spans="1:13" x14ac:dyDescent="0.3">
      <c r="A19" s="12" t="s">
        <v>5</v>
      </c>
      <c r="B19" s="8">
        <v>901000</v>
      </c>
      <c r="C19" s="13">
        <v>0</v>
      </c>
      <c r="D19" s="9"/>
    </row>
    <row r="20" spans="1:13" x14ac:dyDescent="0.3">
      <c r="A20" s="12" t="s">
        <v>6</v>
      </c>
      <c r="B20" s="8">
        <v>333000</v>
      </c>
      <c r="C20" s="13">
        <v>0</v>
      </c>
      <c r="D20" s="9"/>
    </row>
    <row r="21" spans="1:13" x14ac:dyDescent="0.3">
      <c r="A21" s="12" t="s">
        <v>7</v>
      </c>
      <c r="B21" s="8">
        <v>306000</v>
      </c>
      <c r="C21" s="13">
        <v>0</v>
      </c>
      <c r="D21" s="9"/>
    </row>
    <row r="22" spans="1:13" x14ac:dyDescent="0.3">
      <c r="A22" s="12" t="s">
        <v>8</v>
      </c>
      <c r="B22" s="8">
        <v>723000</v>
      </c>
      <c r="C22" s="13">
        <v>0</v>
      </c>
      <c r="D22" s="9"/>
    </row>
    <row r="23" spans="1:13" ht="13.5" thickBot="1" x14ac:dyDescent="0.35">
      <c r="A23" s="14" t="s">
        <v>9</v>
      </c>
      <c r="B23" s="8">
        <v>610000</v>
      </c>
      <c r="C23" s="15">
        <v>1</v>
      </c>
      <c r="D23" s="9"/>
      <c r="L23" s="5" t="str">
        <f>"Total within "&amp;D8</f>
        <v>Total within 250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13225000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1</v>
      </c>
      <c r="I28" s="26">
        <v>0</v>
      </c>
      <c r="J28" s="27">
        <v>0</v>
      </c>
      <c r="K28" s="28">
        <f>SUM(B28:J28)</f>
        <v>5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</v>
      </c>
      <c r="J29" s="32">
        <v>0</v>
      </c>
      <c r="K29" s="28">
        <f t="shared" ref="K29:K36" si="0">SUM(B29:J29)</f>
        <v>2</v>
      </c>
      <c r="L29" s="9" t="s">
        <v>21</v>
      </c>
      <c r="M29" s="29">
        <f t="shared" ref="M29:M36" si="1">9*C16</f>
        <v>9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28">
        <f t="shared" si="0"/>
        <v>0</v>
      </c>
      <c r="L30" s="9" t="s">
        <v>21</v>
      </c>
      <c r="M30" s="29">
        <f t="shared" si="1"/>
        <v>0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2">
        <v>0</v>
      </c>
      <c r="K35" s="28">
        <f t="shared" si="0"/>
        <v>0</v>
      </c>
      <c r="L35" s="9" t="s">
        <v>21</v>
      </c>
      <c r="M35" s="29">
        <f t="shared" si="1"/>
        <v>0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1</v>
      </c>
      <c r="K36" s="28">
        <f t="shared" si="0"/>
        <v>2</v>
      </c>
      <c r="L36" s="9" t="s">
        <v>21</v>
      </c>
      <c r="M36" s="29">
        <f t="shared" si="1"/>
        <v>9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tr">
        <f>"how many within " &amp;threshold</f>
        <v>how many within 250</v>
      </c>
      <c r="B38" s="38">
        <f>SUMPRODUCT(B28:B36,B52:B60)*B26</f>
        <v>2870000</v>
      </c>
      <c r="C38" s="38">
        <f t="shared" ref="C38:J38" si="3">SUMPRODUCT(C28:C36,C52:C60)*C26</f>
        <v>572000</v>
      </c>
      <c r="D38" s="38">
        <f t="shared" si="3"/>
        <v>8450000</v>
      </c>
      <c r="E38" s="38">
        <f t="shared" si="3"/>
        <v>0</v>
      </c>
      <c r="F38" s="38">
        <f t="shared" si="3"/>
        <v>0</v>
      </c>
      <c r="G38" s="38">
        <f t="shared" si="3"/>
        <v>0</v>
      </c>
      <c r="H38" s="38">
        <f t="shared" si="3"/>
        <v>0</v>
      </c>
      <c r="I38" s="38">
        <f t="shared" si="3"/>
        <v>723000</v>
      </c>
      <c r="J38" s="38">
        <f t="shared" si="3"/>
        <v>610000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  <row r="50" spans="1:10" ht="13.5" thickBot="1" x14ac:dyDescent="0.35"/>
    <row r="51" spans="1:10" ht="13.5" thickBot="1" x14ac:dyDescent="0.35">
      <c r="A51" s="1" t="s">
        <v>24</v>
      </c>
      <c r="B51" s="22" t="s">
        <v>1</v>
      </c>
      <c r="C51" s="23" t="s">
        <v>2</v>
      </c>
      <c r="D51" s="23" t="s">
        <v>3</v>
      </c>
      <c r="E51" s="23" t="s">
        <v>4</v>
      </c>
      <c r="F51" s="23" t="s">
        <v>5</v>
      </c>
      <c r="G51" s="23" t="s">
        <v>6</v>
      </c>
      <c r="H51" s="23" t="s">
        <v>7</v>
      </c>
      <c r="I51" s="23" t="s">
        <v>8</v>
      </c>
      <c r="J51" s="24" t="s">
        <v>9</v>
      </c>
    </row>
    <row r="52" spans="1:10" ht="13.5" thickBot="1" x14ac:dyDescent="0.35">
      <c r="A52" s="10" t="s">
        <v>1</v>
      </c>
      <c r="B52" s="39">
        <f t="shared" ref="B52:J52" si="4">IF(B41&lt;=threshold,1,0)</f>
        <v>1</v>
      </c>
      <c r="C52" s="39">
        <f t="shared" si="4"/>
        <v>0</v>
      </c>
      <c r="D52" s="39">
        <f t="shared" si="4"/>
        <v>0</v>
      </c>
      <c r="E52" s="39">
        <f t="shared" si="4"/>
        <v>0</v>
      </c>
      <c r="F52" s="39">
        <f t="shared" si="4"/>
        <v>0</v>
      </c>
      <c r="G52" s="39">
        <f t="shared" si="4"/>
        <v>0</v>
      </c>
      <c r="H52" s="39">
        <f t="shared" si="4"/>
        <v>0</v>
      </c>
      <c r="I52" s="39">
        <f t="shared" si="4"/>
        <v>0</v>
      </c>
      <c r="J52" s="39">
        <f t="shared" si="4"/>
        <v>0</v>
      </c>
    </row>
    <row r="53" spans="1:10" ht="13.5" thickBot="1" x14ac:dyDescent="0.35">
      <c r="A53" s="12" t="s">
        <v>2</v>
      </c>
      <c r="B53" s="39">
        <f t="shared" ref="B53:J53" si="5">IF(B42&lt;=threshold,1,0)</f>
        <v>0</v>
      </c>
      <c r="C53" s="39">
        <f t="shared" si="5"/>
        <v>1</v>
      </c>
      <c r="D53" s="39">
        <f t="shared" si="5"/>
        <v>0</v>
      </c>
      <c r="E53" s="39">
        <f t="shared" si="5"/>
        <v>0</v>
      </c>
      <c r="F53" s="39">
        <f t="shared" si="5"/>
        <v>0</v>
      </c>
      <c r="G53" s="39">
        <f t="shared" si="5"/>
        <v>0</v>
      </c>
      <c r="H53" s="39">
        <f t="shared" si="5"/>
        <v>0</v>
      </c>
      <c r="I53" s="39">
        <f t="shared" si="5"/>
        <v>1</v>
      </c>
      <c r="J53" s="39">
        <f t="shared" si="5"/>
        <v>0</v>
      </c>
    </row>
    <row r="54" spans="1:10" ht="13.5" thickBot="1" x14ac:dyDescent="0.35">
      <c r="A54" s="12" t="s">
        <v>3</v>
      </c>
      <c r="B54" s="39">
        <f t="shared" ref="B54:J54" si="6">IF(B43&lt;=threshold,1,0)</f>
        <v>0</v>
      </c>
      <c r="C54" s="39">
        <f t="shared" si="6"/>
        <v>0</v>
      </c>
      <c r="D54" s="39">
        <f t="shared" si="6"/>
        <v>1</v>
      </c>
      <c r="E54" s="39">
        <f t="shared" si="6"/>
        <v>0</v>
      </c>
      <c r="F54" s="39">
        <f t="shared" si="6"/>
        <v>0</v>
      </c>
      <c r="G54" s="39">
        <f t="shared" si="6"/>
        <v>0</v>
      </c>
      <c r="H54" s="39">
        <f t="shared" si="6"/>
        <v>0</v>
      </c>
      <c r="I54" s="39">
        <f t="shared" si="6"/>
        <v>0</v>
      </c>
      <c r="J54" s="39">
        <f t="shared" si="6"/>
        <v>1</v>
      </c>
    </row>
    <row r="55" spans="1:10" ht="13.5" thickBot="1" x14ac:dyDescent="0.35">
      <c r="A55" s="12" t="s">
        <v>4</v>
      </c>
      <c r="B55" s="39">
        <f t="shared" ref="B55:J55" si="7">IF(B44&lt;=threshold,1,0)</f>
        <v>0</v>
      </c>
      <c r="C55" s="39">
        <f t="shared" si="7"/>
        <v>0</v>
      </c>
      <c r="D55" s="39">
        <f t="shared" si="7"/>
        <v>0</v>
      </c>
      <c r="E55" s="39">
        <f t="shared" si="7"/>
        <v>1</v>
      </c>
      <c r="F55" s="39">
        <f t="shared" si="7"/>
        <v>0</v>
      </c>
      <c r="G55" s="39">
        <f t="shared" si="7"/>
        <v>0</v>
      </c>
      <c r="H55" s="39">
        <f t="shared" si="7"/>
        <v>0</v>
      </c>
      <c r="I55" s="39">
        <f t="shared" si="7"/>
        <v>0</v>
      </c>
      <c r="J55" s="39">
        <f t="shared" si="7"/>
        <v>0</v>
      </c>
    </row>
    <row r="56" spans="1:10" ht="13.5" thickBot="1" x14ac:dyDescent="0.35">
      <c r="A56" s="12" t="s">
        <v>5</v>
      </c>
      <c r="B56" s="39">
        <f t="shared" ref="B56:J56" si="8">IF(B45&lt;=threshold,1,0)</f>
        <v>0</v>
      </c>
      <c r="C56" s="39">
        <f t="shared" si="8"/>
        <v>0</v>
      </c>
      <c r="D56" s="39">
        <f t="shared" si="8"/>
        <v>0</v>
      </c>
      <c r="E56" s="39">
        <f t="shared" si="8"/>
        <v>0</v>
      </c>
      <c r="F56" s="39">
        <f t="shared" si="8"/>
        <v>1</v>
      </c>
      <c r="G56" s="39">
        <f t="shared" si="8"/>
        <v>0</v>
      </c>
      <c r="H56" s="39">
        <f t="shared" si="8"/>
        <v>0</v>
      </c>
      <c r="I56" s="39">
        <f t="shared" si="8"/>
        <v>0</v>
      </c>
      <c r="J56" s="39">
        <f t="shared" si="8"/>
        <v>0</v>
      </c>
    </row>
    <row r="57" spans="1:10" ht="13.5" thickBot="1" x14ac:dyDescent="0.35">
      <c r="A57" s="12" t="s">
        <v>6</v>
      </c>
      <c r="B57" s="39">
        <f t="shared" ref="B57:J57" si="9">IF(B46&lt;=threshold,1,0)</f>
        <v>0</v>
      </c>
      <c r="C57" s="39">
        <f t="shared" si="9"/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1</v>
      </c>
      <c r="H57" s="39">
        <f t="shared" si="9"/>
        <v>0</v>
      </c>
      <c r="I57" s="39">
        <f t="shared" si="9"/>
        <v>0</v>
      </c>
      <c r="J57" s="39">
        <f t="shared" si="9"/>
        <v>0</v>
      </c>
    </row>
    <row r="58" spans="1:10" ht="13.5" thickBot="1" x14ac:dyDescent="0.35">
      <c r="A58" s="12" t="s">
        <v>7</v>
      </c>
      <c r="B58" s="39">
        <f t="shared" ref="B58:J58" si="10">IF(B47&lt;=threshold,1,0)</f>
        <v>0</v>
      </c>
      <c r="C58" s="39">
        <f t="shared" si="10"/>
        <v>0</v>
      </c>
      <c r="D58" s="39">
        <f t="shared" si="10"/>
        <v>0</v>
      </c>
      <c r="E58" s="39">
        <f t="shared" si="10"/>
        <v>0</v>
      </c>
      <c r="F58" s="39">
        <f t="shared" si="10"/>
        <v>0</v>
      </c>
      <c r="G58" s="39">
        <f t="shared" si="10"/>
        <v>0</v>
      </c>
      <c r="H58" s="39">
        <f t="shared" si="10"/>
        <v>1</v>
      </c>
      <c r="I58" s="39">
        <f t="shared" si="10"/>
        <v>0</v>
      </c>
      <c r="J58" s="39">
        <f t="shared" si="10"/>
        <v>0</v>
      </c>
    </row>
    <row r="59" spans="1:10" ht="13.5" thickBot="1" x14ac:dyDescent="0.35">
      <c r="A59" s="12" t="s">
        <v>8</v>
      </c>
      <c r="B59" s="39">
        <f t="shared" ref="B59:J59" si="11">IF(B48&lt;=threshold,1,0)</f>
        <v>0</v>
      </c>
      <c r="C59" s="39">
        <f t="shared" si="11"/>
        <v>1</v>
      </c>
      <c r="D59" s="39">
        <f t="shared" si="11"/>
        <v>0</v>
      </c>
      <c r="E59" s="39">
        <f t="shared" si="11"/>
        <v>0</v>
      </c>
      <c r="F59" s="39">
        <f t="shared" si="11"/>
        <v>0</v>
      </c>
      <c r="G59" s="39">
        <f t="shared" si="11"/>
        <v>0</v>
      </c>
      <c r="H59" s="39">
        <f t="shared" si="11"/>
        <v>0</v>
      </c>
      <c r="I59" s="39">
        <f t="shared" si="11"/>
        <v>1</v>
      </c>
      <c r="J59" s="39">
        <f t="shared" si="11"/>
        <v>0</v>
      </c>
    </row>
    <row r="60" spans="1:10" ht="13.5" thickBot="1" x14ac:dyDescent="0.35">
      <c r="A60" s="14" t="s">
        <v>9</v>
      </c>
      <c r="B60" s="39">
        <f t="shared" ref="B60:J60" si="12">IF(B49&lt;=threshold,1,0)</f>
        <v>0</v>
      </c>
      <c r="C60" s="39">
        <f t="shared" si="12"/>
        <v>0</v>
      </c>
      <c r="D60" s="39">
        <f t="shared" si="12"/>
        <v>1</v>
      </c>
      <c r="E60" s="39">
        <f t="shared" si="12"/>
        <v>0</v>
      </c>
      <c r="F60" s="39">
        <f t="shared" si="12"/>
        <v>0</v>
      </c>
      <c r="G60" s="39">
        <f t="shared" si="12"/>
        <v>0</v>
      </c>
      <c r="H60" s="39">
        <f t="shared" si="12"/>
        <v>0</v>
      </c>
      <c r="I60" s="39">
        <f t="shared" si="12"/>
        <v>0</v>
      </c>
      <c r="J60" s="39">
        <f t="shared" si="12"/>
        <v>1</v>
      </c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min average distance</vt:lpstr>
      <vt:lpstr>Within 250 miles</vt:lpstr>
      <vt:lpstr>capacity</vt:lpstr>
      <vt:lpstr>threshold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Watson</dc:creator>
  <cp:lastModifiedBy>Owner</cp:lastModifiedBy>
  <dcterms:created xsi:type="dcterms:W3CDTF">2010-04-28T15:03:06Z</dcterms:created>
  <dcterms:modified xsi:type="dcterms:W3CDTF">2017-08-23T19:56:57Z</dcterms:modified>
</cp:coreProperties>
</file>