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ston\Videos\"/>
    </mc:Choice>
  </mc:AlternateContent>
  <bookViews>
    <workbookView xWindow="0" yWindow="0" windowWidth="20490" windowHeight="8910" activeTab="1"/>
  </bookViews>
  <sheets>
    <sheet name="eight per cent" sheetId="1" r:id="rId1"/>
    <sheet name="ten percent" sheetId="2" r:id="rId2"/>
  </sheets>
  <definedNames>
    <definedName name="correlationmatrix" localSheetId="1">'ten percent'!$K$45:$O$49</definedName>
    <definedName name="correlationmatrix">'eight per cent'!$K$45:$O$49</definedName>
    <definedName name="means" localSheetId="1">'ten percent'!$B$4:$F$4</definedName>
    <definedName name="means">'eight per cent'!$B$4:$F$4</definedName>
    <definedName name="solver_adj" localSheetId="0" hidden="1">'eight per cent'!$B$3:$F$3</definedName>
    <definedName name="solver_adj" localSheetId="1" hidden="1">'ten percent'!$B$3:$F$3</definedName>
    <definedName name="solver_cvg" localSheetId="0" hidden="1">0.0001</definedName>
    <definedName name="solver_cvg" localSheetId="1" hidden="1">0.0001</definedName>
    <definedName name="solver_drv" localSheetId="0" hidden="1">1</definedName>
    <definedName name="solver_drv" localSheetId="1" hidden="1">1</definedName>
    <definedName name="solver_eng" localSheetId="0" hidden="1">1</definedName>
    <definedName name="solver_eng" localSheetId="1" hidden="1">1</definedName>
    <definedName name="solver_est" localSheetId="0" hidden="1">1</definedName>
    <definedName name="solver_est" localSheetId="1" hidden="1">1</definedName>
    <definedName name="solver_itr" localSheetId="0" hidden="1">2147483647</definedName>
    <definedName name="solver_itr" localSheetId="1" hidden="1">2147483647</definedName>
    <definedName name="solver_lhs1" localSheetId="0" hidden="1">'eight per cent'!$G$3</definedName>
    <definedName name="solver_lhs1" localSheetId="1" hidden="1">'ten percent'!$G$3</definedName>
    <definedName name="solver_lhs2" localSheetId="0" hidden="1">'eight per cent'!$J$5</definedName>
    <definedName name="solver_lhs2" localSheetId="1" hidden="1">'ten percent'!$J$5</definedName>
    <definedName name="solver_mip" localSheetId="0" hidden="1">2147483647</definedName>
    <definedName name="solver_mip" localSheetId="1" hidden="1">2147483647</definedName>
    <definedName name="solver_mni" localSheetId="0" hidden="1">30</definedName>
    <definedName name="solver_mni" localSheetId="1" hidden="1">30</definedName>
    <definedName name="solver_mrt" localSheetId="0" hidden="1">0.075</definedName>
    <definedName name="solver_mrt" localSheetId="1" hidden="1">0.075</definedName>
    <definedName name="solver_msl" localSheetId="0" hidden="1">2</definedName>
    <definedName name="solver_msl" localSheetId="1" hidden="1">2</definedName>
    <definedName name="solver_neg" localSheetId="0" hidden="1">1</definedName>
    <definedName name="solver_neg" localSheetId="1" hidden="1">1</definedName>
    <definedName name="solver_nod" localSheetId="0" hidden="1">2147483647</definedName>
    <definedName name="solver_nod" localSheetId="1" hidden="1">2147483647</definedName>
    <definedName name="solver_num" localSheetId="0" hidden="1">2</definedName>
    <definedName name="solver_num" localSheetId="1" hidden="1">2</definedName>
    <definedName name="solver_nwt" localSheetId="0" hidden="1">1</definedName>
    <definedName name="solver_nwt" localSheetId="1" hidden="1">1</definedName>
    <definedName name="solver_opt" localSheetId="0" hidden="1">'eight per cent'!$J$3</definedName>
    <definedName name="solver_opt" localSheetId="1" hidden="1">'ten percent'!$J$3</definedName>
    <definedName name="solver_pre" localSheetId="0" hidden="1">0.000001</definedName>
    <definedName name="solver_pre" localSheetId="1" hidden="1">0.000001</definedName>
    <definedName name="solver_rbv" localSheetId="0" hidden="1">1</definedName>
    <definedName name="solver_rbv" localSheetId="1" hidden="1">1</definedName>
    <definedName name="solver_rel1" localSheetId="0" hidden="1">2</definedName>
    <definedName name="solver_rel1" localSheetId="1" hidden="1">2</definedName>
    <definedName name="solver_rel2" localSheetId="0" hidden="1">3</definedName>
    <definedName name="solver_rel2" localSheetId="1" hidden="1">3</definedName>
    <definedName name="solver_rhs1" localSheetId="0" hidden="1">1</definedName>
    <definedName name="solver_rhs1" localSheetId="1" hidden="1">1</definedName>
    <definedName name="solver_rhs2" localSheetId="0" hidden="1">0.08</definedName>
    <definedName name="solver_rhs2" localSheetId="1" hidden="1">0.1</definedName>
    <definedName name="solver_rlx" localSheetId="0" hidden="1">2</definedName>
    <definedName name="solver_rlx" localSheetId="1" hidden="1">2</definedName>
    <definedName name="solver_rsd" localSheetId="0" hidden="1">0</definedName>
    <definedName name="solver_rsd" localSheetId="1" hidden="1">0</definedName>
    <definedName name="solver_scl" localSheetId="0" hidden="1">1</definedName>
    <definedName name="solver_scl" localSheetId="1" hidden="1">1</definedName>
    <definedName name="solver_sho" localSheetId="0" hidden="1">2</definedName>
    <definedName name="solver_sho" localSheetId="1" hidden="1">2</definedName>
    <definedName name="solver_ssz" localSheetId="0" hidden="1">100</definedName>
    <definedName name="solver_ssz" localSheetId="1" hidden="1">100</definedName>
    <definedName name="solver_tim" localSheetId="0" hidden="1">2147483647</definedName>
    <definedName name="solver_tim" localSheetId="1" hidden="1">2147483647</definedName>
    <definedName name="solver_tol" localSheetId="0" hidden="1">0.01</definedName>
    <definedName name="solver_tol" localSheetId="1" hidden="1">0.01</definedName>
    <definedName name="solver_typ" localSheetId="0" hidden="1">2</definedName>
    <definedName name="solver_typ" localSheetId="1" hidden="1">2</definedName>
    <definedName name="solver_val" localSheetId="0" hidden="1">0</definedName>
    <definedName name="solver_val" localSheetId="1" hidden="1">0</definedName>
    <definedName name="solver_ver" localSheetId="0" hidden="1">3</definedName>
    <definedName name="solver_ver" localSheetId="1" hidden="1">3</definedName>
    <definedName name="wts" localSheetId="1">'ten percent'!$B$3:$F$3</definedName>
    <definedName name="wts">'eight per cent'!$B$3:$F$3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2" l="1"/>
  <c r="E5" i="2"/>
  <c r="E2" i="2" s="1"/>
  <c r="D5" i="2"/>
  <c r="C5" i="2"/>
  <c r="B5" i="2"/>
  <c r="F4" i="2"/>
  <c r="E4" i="2"/>
  <c r="D4" i="2"/>
  <c r="C4" i="2"/>
  <c r="B4" i="2"/>
  <c r="J5" i="2" s="1"/>
  <c r="G3" i="2"/>
  <c r="F2" i="2"/>
  <c r="D2" i="2"/>
  <c r="C2" i="2"/>
  <c r="B2" i="2"/>
  <c r="J5" i="1"/>
  <c r="K5" i="2"/>
  <c r="K4" i="2"/>
  <c r="K3" i="2"/>
  <c r="I2" i="2"/>
  <c r="I2" i="1"/>
  <c r="K4" i="1"/>
  <c r="K3" i="1"/>
  <c r="K5" i="1"/>
  <c r="J3" i="2" l="1" a="1"/>
  <c r="J3" i="2" s="1"/>
  <c r="J4" i="2" s="1"/>
  <c r="H2" i="2" s="1"/>
  <c r="C2" i="1" l="1"/>
  <c r="D2" i="1"/>
  <c r="E2" i="1"/>
  <c r="F2" i="1"/>
  <c r="B2" i="1"/>
  <c r="C5" i="1"/>
  <c r="D5" i="1"/>
  <c r="E5" i="1"/>
  <c r="F5" i="1"/>
  <c r="B5" i="1"/>
  <c r="C4" i="1"/>
  <c r="D4" i="1"/>
  <c r="E4" i="1"/>
  <c r="F4" i="1"/>
  <c r="B4" i="1"/>
  <c r="G3" i="1"/>
  <c r="J3" i="1" l="1" a="1"/>
  <c r="J3" i="1" s="1"/>
  <c r="J4" i="1" s="1"/>
  <c r="H2" i="1" s="1"/>
</calcChain>
</file>

<file path=xl/sharedStrings.xml><?xml version="1.0" encoding="utf-8"?>
<sst xmlns="http://schemas.openxmlformats.org/spreadsheetml/2006/main" count="152" uniqueCount="51">
  <si>
    <t>REIT</t>
  </si>
  <si>
    <t>Gold</t>
  </si>
  <si>
    <t>Stocks</t>
  </si>
  <si>
    <t>Bills</t>
  </si>
  <si>
    <t>Bonds</t>
  </si>
  <si>
    <t>mean</t>
  </si>
  <si>
    <t>sigma</t>
  </si>
  <si>
    <t>wts</t>
  </si>
  <si>
    <t>wts*sigma</t>
  </si>
  <si>
    <t>var</t>
  </si>
  <si>
    <t>To find portfolio variance</t>
  </si>
  <si>
    <t>find wts*sigmas</t>
  </si>
  <si>
    <t>find correlation matrix</t>
  </si>
  <si>
    <t>x1^2*var S1 + x2^2*Var S2 +2*x1*x2*corr(S1,S2)*sigma S1*sigma S2</t>
  </si>
  <si>
    <t>x2</t>
  </si>
  <si>
    <t>x3</t>
  </si>
  <si>
    <t>x4</t>
  </si>
  <si>
    <t>x5</t>
  </si>
  <si>
    <t>x1</t>
  </si>
  <si>
    <t>var S1</t>
  </si>
  <si>
    <t>var S2</t>
  </si>
  <si>
    <t>var S3</t>
  </si>
  <si>
    <t>var S4</t>
  </si>
  <si>
    <t>Var S5</t>
  </si>
  <si>
    <t>cov S1 S2</t>
  </si>
  <si>
    <t>cov S1 S3</t>
  </si>
  <si>
    <t>cov S1 S4</t>
  </si>
  <si>
    <t>cov S1 S5</t>
  </si>
  <si>
    <t>cov S2 S3</t>
  </si>
  <si>
    <t>cov S2 S4</t>
  </si>
  <si>
    <t>cov S2 S5</t>
  </si>
  <si>
    <t>cov S3 S4</t>
  </si>
  <si>
    <t>cov S3 S5</t>
  </si>
  <si>
    <t>cov S4 S5</t>
  </si>
  <si>
    <t>Cov S4 S5</t>
  </si>
  <si>
    <t>Corr (Si Sj)=</t>
  </si>
  <si>
    <t>Cov (S1, Sj)</t>
  </si>
  <si>
    <t>------------</t>
  </si>
  <si>
    <t>sigma S1*sigma S2</t>
  </si>
  <si>
    <t>Cov(Si Sj)= sigma Si*sigma Sj*corr(Si Sj)</t>
  </si>
  <si>
    <t>Harry Markowitz</t>
  </si>
  <si>
    <t>Min Variance of Annual Portfolio Return</t>
  </si>
  <si>
    <t>Changing cells:fraction in each investment</t>
  </si>
  <si>
    <t>Constraints</t>
  </si>
  <si>
    <t>Fractions add t o1</t>
  </si>
  <si>
    <t>&gt;= 0 no short sales</t>
  </si>
  <si>
    <t>Expected annual return&gt;=.08</t>
  </si>
  <si>
    <t>take wts*sigma*correlation matrix*transpose Of weights*sigmas</t>
  </si>
  <si>
    <t>chance this portfolio loses money in a year</t>
  </si>
  <si>
    <t>Investment Science</t>
  </si>
  <si>
    <t>David Luenberger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</si>
</sst>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 applyBorder="1" applyAlignment="1"/>
    <xf numFmtId="0" fontId="0" fillId="0" borderId="1" xfId="0" applyFill="1" applyBorder="1" applyAlignment="1"/>
    <xf numFmtId="0" fontId="1" fillId="0" borderId="2" xfId="0" applyFont="1" applyFill="1" applyBorder="1" applyAlignment="1">
      <alignment horizontal="center"/>
    </xf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workbookViewId="0">
      <selection activeCell="J5" sqref="J5"/>
    </sheetView>
  </sheetViews>
  <sheetFormatPr defaultRowHeight="15" x14ac:dyDescent="0.25"/>
  <cols>
    <col min="1" max="9" width="9.140625" style="4"/>
    <col min="10" max="10" width="12" style="4" customWidth="1"/>
    <col min="11" max="11" width="56.7109375" style="4" customWidth="1"/>
    <col min="12" max="16384" width="9.140625" style="4"/>
  </cols>
  <sheetData>
    <row r="1" spans="1:16" x14ac:dyDescent="0.25">
      <c r="H1" s="4" t="s">
        <v>48</v>
      </c>
    </row>
    <row r="2" spans="1:16" x14ac:dyDescent="0.25">
      <c r="A2" s="4" t="s">
        <v>8</v>
      </c>
      <c r="B2" s="4">
        <f>B3*B5</f>
        <v>1.4313542951522646E-2</v>
      </c>
      <c r="C2" s="4">
        <f t="shared" ref="C2:F2" si="0">C3*C5</f>
        <v>2.8872286885382049E-2</v>
      </c>
      <c r="D2" s="4">
        <f t="shared" si="0"/>
        <v>2.9951153160374961E-2</v>
      </c>
      <c r="E2" s="4">
        <f t="shared" si="0"/>
        <v>1.3220296379188584E-2</v>
      </c>
      <c r="F2" s="4">
        <f t="shared" si="0"/>
        <v>2.6989527188837167E-2</v>
      </c>
      <c r="H2" s="4">
        <f>_xlfn.NORM.DIST(0,0.08,J4,TRUE)</f>
        <v>6.4152643379279922E-2</v>
      </c>
      <c r="I2" s="4" t="str">
        <f ca="1">_xlfn.FORMULATEXT(H2)</f>
        <v>=NORM.DIST(0,0.08,J4,TRUE)</v>
      </c>
      <c r="M2" s="4" t="s">
        <v>40</v>
      </c>
    </row>
    <row r="3" spans="1:16" x14ac:dyDescent="0.25">
      <c r="A3" s="4" t="s">
        <v>7</v>
      </c>
      <c r="B3" s="5">
        <v>6.8774904611954582E-2</v>
      </c>
      <c r="C3" s="5">
        <v>9.3935316453637618E-2</v>
      </c>
      <c r="D3" s="5">
        <v>0.17048268700081282</v>
      </c>
      <c r="E3" s="5">
        <v>0.39324248848855431</v>
      </c>
      <c r="F3" s="5">
        <v>0.2735646000778254</v>
      </c>
      <c r="G3" s="4">
        <f>SUM(B3:F3)</f>
        <v>0.9999999966327846</v>
      </c>
      <c r="I3" s="4" t="s">
        <v>9</v>
      </c>
      <c r="J3" s="4">
        <f t="array" ref="J3">MMULT(B2:F2,MMULT(correlationmatrix,TRANSPOSE(B2:F2)))</f>
        <v>2.7671006990214581E-3</v>
      </c>
      <c r="K3" s="4" t="str">
        <f ca="1">_xlfn.FORMULATEXT(J3)</f>
        <v>{=MMULT(B2:F2,MMULT(correlationmatrix,TRANSPOSE(B2:F2)))}</v>
      </c>
      <c r="O3" s="4" t="s">
        <v>41</v>
      </c>
    </row>
    <row r="4" spans="1:16" x14ac:dyDescent="0.25">
      <c r="A4" s="4" t="s">
        <v>5</v>
      </c>
      <c r="B4" s="4">
        <f>AVERAGE(B7:B49)</f>
        <v>0.12110642480807206</v>
      </c>
      <c r="C4" s="4">
        <f t="shared" ref="C4:F4" si="1">AVERAGE(C7:C49)</f>
        <v>0.11265884303618208</v>
      </c>
      <c r="D4" s="4">
        <f t="shared" si="1"/>
        <v>0.11980232558139538</v>
      </c>
      <c r="E4" s="4">
        <f t="shared" si="1"/>
        <v>5.0216279069767451E-2</v>
      </c>
      <c r="F4" s="4">
        <f t="shared" si="1"/>
        <v>7.6460465116279075E-2</v>
      </c>
      <c r="I4" s="4" t="s">
        <v>6</v>
      </c>
      <c r="J4" s="4">
        <f>SQRT(J3)</f>
        <v>5.2603238484160444E-2</v>
      </c>
      <c r="K4" s="4" t="str">
        <f ca="1">_xlfn.FORMULATEXT(J4)</f>
        <v>=SQRT(J3)</v>
      </c>
      <c r="O4" s="4" t="s">
        <v>42</v>
      </c>
    </row>
    <row r="5" spans="1:16" x14ac:dyDescent="0.25">
      <c r="A5" s="4" t="s">
        <v>6</v>
      </c>
      <c r="B5" s="4">
        <f>STDEV(B6:B49)</f>
        <v>0.2081215965661207</v>
      </c>
      <c r="C5" s="4">
        <f t="shared" ref="C5:F5" si="2">STDEV(C6:C49)</f>
        <v>0.30736349197942131</v>
      </c>
      <c r="D5" s="4">
        <f t="shared" si="2"/>
        <v>0.1756844268898235</v>
      </c>
      <c r="E5" s="4">
        <f t="shared" si="2"/>
        <v>3.3618687619441645E-2</v>
      </c>
      <c r="F5" s="4">
        <f t="shared" si="2"/>
        <v>9.8658697730477612E-2</v>
      </c>
      <c r="I5" s="4" t="s">
        <v>5</v>
      </c>
      <c r="J5" s="4">
        <f>SUMPRODUCT(wts,means)</f>
        <v>8.0000000365367419E-2</v>
      </c>
      <c r="K5" s="4" t="str">
        <f ca="1">_xlfn.FORMULATEXT(J5)</f>
        <v>=SUMPRODUCT(wts,means)</v>
      </c>
      <c r="O5" s="4" t="s">
        <v>43</v>
      </c>
    </row>
    <row r="6" spans="1:16" x14ac:dyDescent="0.25">
      <c r="A6" s="4">
        <v>1971</v>
      </c>
      <c r="B6" s="4" t="s">
        <v>0</v>
      </c>
      <c r="C6" s="4" t="s">
        <v>1</v>
      </c>
      <c r="D6" s="4" t="s">
        <v>2</v>
      </c>
      <c r="E6" s="4" t="s">
        <v>3</v>
      </c>
      <c r="F6" s="4" t="s">
        <v>4</v>
      </c>
      <c r="O6" s="4" t="s">
        <v>44</v>
      </c>
    </row>
    <row r="7" spans="1:16" x14ac:dyDescent="0.25">
      <c r="A7" s="4">
        <v>1972</v>
      </c>
      <c r="B7" s="4">
        <v>0.11192500000000001</v>
      </c>
      <c r="C7" s="4">
        <v>0.46538895152198406</v>
      </c>
      <c r="D7" s="4">
        <v>0.18759999999999999</v>
      </c>
      <c r="E7" s="4">
        <v>3.95E-2</v>
      </c>
      <c r="F7" s="4">
        <v>2.8199999999999999E-2</v>
      </c>
      <c r="J7" s="4" t="s">
        <v>10</v>
      </c>
      <c r="O7" s="4" t="s">
        <v>45</v>
      </c>
    </row>
    <row r="8" spans="1:16" x14ac:dyDescent="0.25">
      <c r="A8" s="4">
        <v>1973</v>
      </c>
      <c r="B8" s="4">
        <v>-0.27216699999999999</v>
      </c>
      <c r="C8" s="4">
        <v>0.76565625480843225</v>
      </c>
      <c r="D8" s="4">
        <v>-0.1431</v>
      </c>
      <c r="E8" s="4">
        <v>6.7299999999999999E-2</v>
      </c>
      <c r="F8" s="4">
        <v>3.6600000000000001E-2</v>
      </c>
      <c r="J8" s="4" t="s">
        <v>11</v>
      </c>
      <c r="O8" s="4" t="s">
        <v>46</v>
      </c>
    </row>
    <row r="9" spans="1:16" x14ac:dyDescent="0.25">
      <c r="A9" s="4">
        <v>1974</v>
      </c>
      <c r="B9" s="4">
        <v>-0.42231600000000002</v>
      </c>
      <c r="C9" s="4">
        <v>0.6122004357298475</v>
      </c>
      <c r="D9" s="4">
        <v>-0.25900000000000001</v>
      </c>
      <c r="E9" s="4">
        <v>7.7799999999999994E-2</v>
      </c>
      <c r="F9" s="4">
        <v>1.9900000000000001E-2</v>
      </c>
      <c r="J9" s="4" t="s">
        <v>12</v>
      </c>
    </row>
    <row r="10" spans="1:16" x14ac:dyDescent="0.25">
      <c r="A10" s="4">
        <v>1975</v>
      </c>
      <c r="B10" s="4">
        <v>0.363367</v>
      </c>
      <c r="C10" s="4">
        <v>-0.24135135135135138</v>
      </c>
      <c r="D10" s="4">
        <v>0.37</v>
      </c>
      <c r="E10" s="4">
        <v>5.9900000000000002E-2</v>
      </c>
      <c r="F10" s="4">
        <v>3.61E-2</v>
      </c>
      <c r="J10" s="4" t="s">
        <v>47</v>
      </c>
    </row>
    <row r="11" spans="1:16" x14ac:dyDescent="0.25">
      <c r="A11" s="4">
        <v>1976</v>
      </c>
      <c r="B11" s="4">
        <v>0.48973700000000003</v>
      </c>
      <c r="C11" s="4">
        <v>-3.0281439258995371E-2</v>
      </c>
      <c r="D11" s="4">
        <v>0.23830000000000001</v>
      </c>
      <c r="E11" s="4">
        <v>4.9700000000000001E-2</v>
      </c>
      <c r="F11" s="4">
        <v>0.1598</v>
      </c>
      <c r="I11" s="5"/>
      <c r="J11" s="5"/>
      <c r="K11" s="5"/>
      <c r="L11" s="5"/>
      <c r="M11" s="5"/>
      <c r="N11" s="5"/>
      <c r="O11" s="5"/>
      <c r="P11" s="5"/>
    </row>
    <row r="12" spans="1:16" x14ac:dyDescent="0.25">
      <c r="A12" s="4">
        <v>1977</v>
      </c>
      <c r="B12" s="4">
        <v>0.19076499999999999</v>
      </c>
      <c r="C12" s="4">
        <v>0.2387950036737693</v>
      </c>
      <c r="D12" s="4">
        <v>-6.9800000000000001E-2</v>
      </c>
      <c r="E12" s="4">
        <v>5.1299999999999998E-2</v>
      </c>
      <c r="F12" s="4">
        <v>1.29E-2</v>
      </c>
      <c r="I12" s="5"/>
      <c r="J12" s="5" t="s">
        <v>13</v>
      </c>
      <c r="K12" s="5"/>
      <c r="L12" s="5"/>
      <c r="M12" s="5"/>
      <c r="N12" s="5"/>
      <c r="O12" s="5"/>
      <c r="P12" s="5"/>
    </row>
    <row r="13" spans="1:16" x14ac:dyDescent="0.25">
      <c r="A13" s="4">
        <v>1978</v>
      </c>
      <c r="B13" s="4">
        <v>-1.6404999999999999E-2</v>
      </c>
      <c r="C13" s="4">
        <v>0.34727164887307244</v>
      </c>
      <c r="D13" s="4">
        <v>6.5100000000000005E-2</v>
      </c>
      <c r="E13" s="4">
        <v>6.93E-2</v>
      </c>
      <c r="F13" s="4">
        <v>-7.7999999999999996E-3</v>
      </c>
      <c r="I13" s="5"/>
      <c r="J13" s="5"/>
      <c r="K13" s="5"/>
      <c r="L13" s="5"/>
      <c r="M13" s="5"/>
      <c r="N13" s="5"/>
      <c r="O13" s="5"/>
      <c r="P13" s="5"/>
    </row>
    <row r="14" spans="1:16" x14ac:dyDescent="0.25">
      <c r="A14" s="4">
        <v>1979</v>
      </c>
      <c r="B14" s="4">
        <v>0.30525999999999998</v>
      </c>
      <c r="C14" s="4">
        <v>1.4609289016068678</v>
      </c>
      <c r="D14" s="4">
        <v>0.1852</v>
      </c>
      <c r="E14" s="4">
        <v>9.9400000000000002E-2</v>
      </c>
      <c r="F14" s="4">
        <v>6.7000000000000002E-3</v>
      </c>
      <c r="I14" s="5"/>
      <c r="J14" s="5"/>
      <c r="K14" s="5"/>
      <c r="L14" s="5"/>
      <c r="M14" s="5"/>
      <c r="N14" s="5"/>
      <c r="O14" s="5"/>
      <c r="P14" s="5"/>
    </row>
    <row r="15" spans="1:16" x14ac:dyDescent="0.25">
      <c r="A15" s="4">
        <v>1980</v>
      </c>
      <c r="B15" s="4">
        <v>0.28019500000000003</v>
      </c>
      <c r="C15" s="4">
        <v>5.9033989266547404E-2</v>
      </c>
      <c r="D15" s="4">
        <v>0.31740000000000002</v>
      </c>
      <c r="E15" s="4">
        <v>0.11219999999999999</v>
      </c>
      <c r="F15" s="4">
        <v>-2.9899999999999999E-2</v>
      </c>
    </row>
    <row r="16" spans="1:16" x14ac:dyDescent="0.25">
      <c r="A16" s="4">
        <v>1981</v>
      </c>
      <c r="B16" s="4">
        <v>8.5755999999999999E-2</v>
      </c>
      <c r="C16" s="4">
        <v>-0.32601351351351349</v>
      </c>
      <c r="D16" s="4">
        <v>-4.7E-2</v>
      </c>
      <c r="E16" s="4">
        <v>0.14299999999999999</v>
      </c>
      <c r="F16" s="4">
        <v>8.2000000000000003E-2</v>
      </c>
      <c r="I16" s="6"/>
      <c r="J16" s="6"/>
      <c r="K16" s="6" t="s">
        <v>18</v>
      </c>
      <c r="L16" s="6" t="s">
        <v>14</v>
      </c>
      <c r="M16" s="6" t="s">
        <v>15</v>
      </c>
      <c r="N16" s="6" t="s">
        <v>16</v>
      </c>
      <c r="O16" s="6" t="s">
        <v>17</v>
      </c>
    </row>
    <row r="17" spans="1:15" x14ac:dyDescent="0.25">
      <c r="A17" s="4">
        <v>1982</v>
      </c>
      <c r="B17" s="4">
        <v>0.31644</v>
      </c>
      <c r="C17" s="4">
        <v>0.13471177944862156</v>
      </c>
      <c r="D17" s="4">
        <v>0.20419999999999999</v>
      </c>
      <c r="E17" s="4">
        <v>0.1101</v>
      </c>
      <c r="F17" s="4">
        <v>0.3281</v>
      </c>
      <c r="I17" s="6"/>
      <c r="J17" s="6" t="s">
        <v>18</v>
      </c>
      <c r="K17" s="6" t="s">
        <v>19</v>
      </c>
      <c r="L17" s="6" t="s">
        <v>24</v>
      </c>
      <c r="M17" s="6" t="s">
        <v>25</v>
      </c>
      <c r="N17" s="6" t="s">
        <v>26</v>
      </c>
      <c r="O17" s="6" t="s">
        <v>27</v>
      </c>
    </row>
    <row r="18" spans="1:15" x14ac:dyDescent="0.25">
      <c r="A18" s="4">
        <v>1983</v>
      </c>
      <c r="B18" s="4">
        <v>0.254689</v>
      </c>
      <c r="C18" s="4">
        <v>-0.15184980673660961</v>
      </c>
      <c r="D18" s="4">
        <v>0.22339999999999999</v>
      </c>
      <c r="E18" s="4">
        <v>8.4500000000000006E-2</v>
      </c>
      <c r="F18" s="4">
        <v>3.2000000000000001E-2</v>
      </c>
      <c r="I18" s="6"/>
      <c r="J18" s="6" t="s">
        <v>14</v>
      </c>
      <c r="K18" s="6" t="s">
        <v>24</v>
      </c>
      <c r="L18" s="6" t="s">
        <v>20</v>
      </c>
      <c r="M18" s="6" t="s">
        <v>28</v>
      </c>
      <c r="N18" s="6" t="s">
        <v>29</v>
      </c>
      <c r="O18" s="6" t="s">
        <v>30</v>
      </c>
    </row>
    <row r="19" spans="1:15" x14ac:dyDescent="0.25">
      <c r="A19" s="4">
        <v>1984</v>
      </c>
      <c r="B19" s="4">
        <v>0.14815300000000001</v>
      </c>
      <c r="C19" s="4">
        <v>-0.20247395833333334</v>
      </c>
      <c r="D19" s="4">
        <v>6.1499999999999999E-2</v>
      </c>
      <c r="E19" s="4">
        <v>9.6100000000000005E-2</v>
      </c>
      <c r="F19" s="4">
        <v>0.13730000000000001</v>
      </c>
      <c r="I19" s="6"/>
      <c r="J19" s="6" t="s">
        <v>15</v>
      </c>
      <c r="K19" s="6" t="s">
        <v>25</v>
      </c>
      <c r="L19" s="6" t="s">
        <v>28</v>
      </c>
      <c r="M19" s="6" t="s">
        <v>21</v>
      </c>
      <c r="N19" s="6" t="s">
        <v>31</v>
      </c>
      <c r="O19" s="6" t="s">
        <v>32</v>
      </c>
    </row>
    <row r="20" spans="1:15" x14ac:dyDescent="0.25">
      <c r="A20" s="4">
        <v>1985</v>
      </c>
      <c r="B20" s="4">
        <v>5.9199000000000002E-2</v>
      </c>
      <c r="C20" s="4">
        <v>6.8081632653061303E-2</v>
      </c>
      <c r="D20" s="4">
        <v>0.31240000000000001</v>
      </c>
      <c r="E20" s="4">
        <v>7.4899999999999994E-2</v>
      </c>
      <c r="F20" s="4">
        <v>0.2571</v>
      </c>
      <c r="I20" s="6"/>
      <c r="J20" s="6" t="s">
        <v>16</v>
      </c>
      <c r="K20" s="6" t="s">
        <v>26</v>
      </c>
      <c r="L20" s="6" t="s">
        <v>29</v>
      </c>
      <c r="M20" s="6" t="s">
        <v>31</v>
      </c>
      <c r="N20" s="6" t="s">
        <v>22</v>
      </c>
      <c r="O20" s="6" t="s">
        <v>33</v>
      </c>
    </row>
    <row r="21" spans="1:15" x14ac:dyDescent="0.25">
      <c r="A21" s="4">
        <v>1986</v>
      </c>
      <c r="B21" s="4">
        <v>0.19175799999999998</v>
      </c>
      <c r="C21" s="4">
        <v>0.23020483032711694</v>
      </c>
      <c r="D21" s="4">
        <v>0.18490000000000001</v>
      </c>
      <c r="E21" s="4">
        <v>6.0400000000000002E-2</v>
      </c>
      <c r="F21" s="4">
        <v>0.24279999999999999</v>
      </c>
      <c r="I21" s="6"/>
      <c r="J21" s="6" t="s">
        <v>17</v>
      </c>
      <c r="K21" s="6" t="s">
        <v>27</v>
      </c>
      <c r="L21" s="6" t="s">
        <v>30</v>
      </c>
      <c r="M21" s="6" t="s">
        <v>32</v>
      </c>
      <c r="N21" s="6" t="s">
        <v>34</v>
      </c>
      <c r="O21" s="6" t="s">
        <v>23</v>
      </c>
    </row>
    <row r="22" spans="1:15" x14ac:dyDescent="0.25">
      <c r="A22" s="4">
        <v>1987</v>
      </c>
      <c r="B22" s="4">
        <v>-0.106686</v>
      </c>
      <c r="C22" s="4">
        <v>0.20303180914512936</v>
      </c>
      <c r="D22" s="4">
        <v>5.8099999999999999E-2</v>
      </c>
      <c r="E22" s="4">
        <v>5.7200000000000001E-2</v>
      </c>
      <c r="F22" s="4">
        <v>-4.9599999999999998E-2</v>
      </c>
      <c r="I22" s="6"/>
      <c r="J22" s="6"/>
      <c r="K22" s="6"/>
      <c r="L22" s="6"/>
      <c r="M22" s="6"/>
      <c r="N22" s="6"/>
      <c r="O22" s="6"/>
    </row>
    <row r="23" spans="1:15" x14ac:dyDescent="0.25">
      <c r="A23" s="4">
        <v>1988</v>
      </c>
      <c r="B23" s="4">
        <v>0.11355399999999999</v>
      </c>
      <c r="C23" s="4">
        <v>-0.14563106796116504</v>
      </c>
      <c r="D23" s="4">
        <v>0.16539999999999999</v>
      </c>
      <c r="E23" s="4">
        <v>6.4500000000000002E-2</v>
      </c>
      <c r="F23" s="4">
        <v>8.2199999999999995E-2</v>
      </c>
      <c r="I23" s="6"/>
      <c r="J23" s="6"/>
      <c r="K23" s="6" t="s">
        <v>36</v>
      </c>
      <c r="L23" s="6"/>
      <c r="M23" s="6"/>
      <c r="N23" s="6"/>
      <c r="O23" s="6"/>
    </row>
    <row r="24" spans="1:15" x14ac:dyDescent="0.25">
      <c r="A24" s="4">
        <v>1989</v>
      </c>
      <c r="B24" s="4">
        <v>-1.8135999999999999E-2</v>
      </c>
      <c r="C24" s="4">
        <v>-2.8892649903288308E-2</v>
      </c>
      <c r="D24" s="4">
        <v>0.31480000000000002</v>
      </c>
      <c r="E24" s="4">
        <v>8.1100000000000005E-2</v>
      </c>
      <c r="F24" s="4">
        <v>0.1769</v>
      </c>
      <c r="I24" s="6"/>
      <c r="J24" s="6" t="s">
        <v>35</v>
      </c>
      <c r="K24" s="7" t="s">
        <v>37</v>
      </c>
      <c r="L24" s="6"/>
      <c r="M24" s="6"/>
      <c r="N24" s="6"/>
      <c r="O24" s="6"/>
    </row>
    <row r="25" spans="1:15" x14ac:dyDescent="0.25">
      <c r="A25" s="4">
        <v>1990</v>
      </c>
      <c r="B25" s="4">
        <v>-0.17345099999999999</v>
      </c>
      <c r="C25" s="4">
        <v>-2.2781028258433905E-2</v>
      </c>
      <c r="D25" s="4">
        <v>-3.0599999999999999E-2</v>
      </c>
      <c r="E25" s="4">
        <v>7.5499999999999998E-2</v>
      </c>
      <c r="F25" s="4">
        <v>6.2399999999999997E-2</v>
      </c>
      <c r="I25" s="6"/>
      <c r="J25" s="6"/>
      <c r="K25" s="6" t="s">
        <v>38</v>
      </c>
      <c r="L25" s="6"/>
      <c r="M25" s="6"/>
      <c r="N25" s="6"/>
      <c r="O25" s="6"/>
    </row>
    <row r="26" spans="1:15" x14ac:dyDescent="0.25">
      <c r="A26" s="4">
        <v>1991</v>
      </c>
      <c r="B26" s="4">
        <v>0.35679099999999997</v>
      </c>
      <c r="C26" s="4">
        <v>-0.10522292993630576</v>
      </c>
      <c r="D26" s="4">
        <v>0.30230000000000001</v>
      </c>
      <c r="E26" s="4">
        <v>5.6099999999999997E-2</v>
      </c>
      <c r="F26" s="4">
        <v>0.15</v>
      </c>
      <c r="I26" s="6"/>
      <c r="J26" s="6"/>
      <c r="K26" s="6"/>
      <c r="L26" s="6"/>
      <c r="M26" s="6"/>
      <c r="N26" s="6"/>
      <c r="O26" s="6"/>
    </row>
    <row r="27" spans="1:15" x14ac:dyDescent="0.25">
      <c r="A27" s="4">
        <v>1992</v>
      </c>
      <c r="B27" s="4">
        <v>0.121754</v>
      </c>
      <c r="C27" s="4">
        <v>-6.2072892938496618E-2</v>
      </c>
      <c r="D27" s="4">
        <v>7.4899999999999994E-2</v>
      </c>
      <c r="E27" s="4">
        <v>3.4099999999999998E-2</v>
      </c>
      <c r="F27" s="4">
        <v>9.3600000000000003E-2</v>
      </c>
      <c r="I27" s="6"/>
      <c r="J27" s="6" t="s">
        <v>39</v>
      </c>
      <c r="K27" s="6"/>
      <c r="L27" s="6"/>
      <c r="M27" s="6"/>
      <c r="N27" s="6"/>
      <c r="O27" s="6"/>
    </row>
    <row r="28" spans="1:15" x14ac:dyDescent="0.25">
      <c r="A28" s="4">
        <v>1993</v>
      </c>
      <c r="B28" s="4">
        <v>0.185472</v>
      </c>
      <c r="C28" s="4">
        <v>0.19914996964177301</v>
      </c>
      <c r="D28" s="4">
        <v>9.9699999999999997E-2</v>
      </c>
      <c r="E28" s="4">
        <v>2.98E-2</v>
      </c>
      <c r="F28" s="4">
        <v>0.1421</v>
      </c>
    </row>
    <row r="29" spans="1:15" x14ac:dyDescent="0.25">
      <c r="A29" s="4">
        <v>1994</v>
      </c>
      <c r="B29" s="4">
        <v>8.0549999999999997E-3</v>
      </c>
      <c r="C29" s="4">
        <v>-3.44303797468355E-2</v>
      </c>
      <c r="D29" s="4">
        <v>1.3299999999999999E-2</v>
      </c>
      <c r="E29" s="4">
        <v>3.9899999999999998E-2</v>
      </c>
      <c r="F29" s="4">
        <v>-8.0399999999999999E-2</v>
      </c>
    </row>
    <row r="30" spans="1:15" x14ac:dyDescent="0.25">
      <c r="A30" s="4">
        <v>1995</v>
      </c>
      <c r="B30" s="4">
        <v>0.18309</v>
      </c>
      <c r="C30" s="4">
        <v>1.4944939695857487E-2</v>
      </c>
      <c r="D30" s="4">
        <v>0.372</v>
      </c>
      <c r="E30" s="4">
        <v>5.5199999999999999E-2</v>
      </c>
      <c r="F30" s="4">
        <v>0.23480000000000001</v>
      </c>
    </row>
    <row r="31" spans="1:15" x14ac:dyDescent="0.25">
      <c r="A31" s="4">
        <v>1996</v>
      </c>
      <c r="B31" s="4">
        <v>0.35753599999999996</v>
      </c>
      <c r="C31" s="4">
        <v>-4.9857917850684601E-2</v>
      </c>
      <c r="D31" s="4">
        <v>0.2268</v>
      </c>
      <c r="E31" s="4">
        <v>5.0200000000000002E-2</v>
      </c>
      <c r="F31" s="4">
        <v>1.43E-2</v>
      </c>
    </row>
    <row r="32" spans="1:15" x14ac:dyDescent="0.25">
      <c r="A32" s="4">
        <v>1997</v>
      </c>
      <c r="B32" s="4">
        <v>0.188609</v>
      </c>
      <c r="C32" s="4">
        <v>-0.21778140293637852</v>
      </c>
      <c r="D32" s="4">
        <v>0.33100000000000002</v>
      </c>
      <c r="E32" s="4">
        <v>5.0500000000000003E-2</v>
      </c>
      <c r="F32" s="4">
        <v>9.9400000000000002E-2</v>
      </c>
    </row>
    <row r="33" spans="1:15" x14ac:dyDescent="0.25">
      <c r="A33" s="4">
        <v>1998</v>
      </c>
      <c r="B33" s="4">
        <v>-0.18822700000000001</v>
      </c>
      <c r="C33" s="4">
        <v>1.9117135905457468E-3</v>
      </c>
      <c r="D33" s="4">
        <v>0.28339999999999999</v>
      </c>
      <c r="E33" s="4">
        <v>4.7300000000000002E-2</v>
      </c>
      <c r="F33" s="4">
        <v>0.1492</v>
      </c>
    </row>
    <row r="34" spans="1:15" x14ac:dyDescent="0.25">
      <c r="A34" s="4">
        <v>1999</v>
      </c>
      <c r="B34" s="4">
        <v>-6.4758999999999997E-2</v>
      </c>
      <c r="C34" s="4">
        <v>-2.1509106678230663E-2</v>
      </c>
      <c r="D34" s="4">
        <v>0.2089</v>
      </c>
      <c r="E34" s="4">
        <v>4.5100000000000001E-2</v>
      </c>
      <c r="F34" s="4">
        <v>-8.2500000000000004E-2</v>
      </c>
    </row>
    <row r="35" spans="1:15" x14ac:dyDescent="0.25">
      <c r="A35" s="4">
        <v>2000</v>
      </c>
      <c r="B35" s="4">
        <v>0.25890200000000002</v>
      </c>
      <c r="C35" s="4">
        <v>-3.2795603616380072E-2</v>
      </c>
      <c r="D35" s="4">
        <v>-9.0300000000000005E-2</v>
      </c>
      <c r="E35" s="4">
        <v>5.7599999999999998E-2</v>
      </c>
      <c r="F35" s="4">
        <v>0.1666</v>
      </c>
    </row>
    <row r="36" spans="1:15" x14ac:dyDescent="0.25">
      <c r="A36" s="4">
        <v>2001</v>
      </c>
      <c r="B36" s="4">
        <v>0.15502021837079205</v>
      </c>
      <c r="C36" s="4">
        <v>1.9428152492668663E-2</v>
      </c>
      <c r="D36" s="4">
        <v>-0.11849999999999999</v>
      </c>
      <c r="E36" s="4">
        <v>3.6700000000000003E-2</v>
      </c>
      <c r="F36" s="4">
        <v>5.57E-2</v>
      </c>
    </row>
    <row r="37" spans="1:15" x14ac:dyDescent="0.25">
      <c r="A37" s="4">
        <v>2002</v>
      </c>
      <c r="B37" s="4">
        <v>5.2155705932549701E-2</v>
      </c>
      <c r="C37" s="4">
        <v>0.23049262855088085</v>
      </c>
      <c r="D37" s="4">
        <v>-0.21970000000000001</v>
      </c>
      <c r="E37" s="4">
        <v>1.66E-2</v>
      </c>
      <c r="F37" s="4">
        <v>0.1512</v>
      </c>
    </row>
    <row r="38" spans="1:15" x14ac:dyDescent="0.25">
      <c r="A38" s="4">
        <v>2003</v>
      </c>
      <c r="B38" s="4">
        <v>0.38466344636355609</v>
      </c>
      <c r="C38" s="4">
        <v>0.21332554061952075</v>
      </c>
      <c r="D38" s="4">
        <v>0.28360000000000002</v>
      </c>
      <c r="E38" s="4">
        <v>1.03E-2</v>
      </c>
      <c r="F38" s="4">
        <v>3.8E-3</v>
      </c>
    </row>
    <row r="39" spans="1:15" x14ac:dyDescent="0.25">
      <c r="A39" s="4">
        <v>2004</v>
      </c>
      <c r="B39" s="4">
        <v>0.3040950579347077</v>
      </c>
      <c r="C39" s="4">
        <v>2.7938342967244758E-2</v>
      </c>
      <c r="D39" s="4">
        <v>0.1074</v>
      </c>
      <c r="E39" s="4">
        <v>1.23E-2</v>
      </c>
      <c r="F39" s="4">
        <v>4.4900000000000002E-2</v>
      </c>
    </row>
    <row r="40" spans="1:15" x14ac:dyDescent="0.25">
      <c r="A40" s="4">
        <v>2005</v>
      </c>
      <c r="B40" s="4">
        <v>8.2881613678449373E-2</v>
      </c>
      <c r="C40" s="4">
        <v>0.22012652296157448</v>
      </c>
      <c r="D40" s="4">
        <v>4.8300000000000003E-2</v>
      </c>
      <c r="E40" s="4">
        <v>3.0099999999999998E-2</v>
      </c>
      <c r="F40" s="4">
        <v>2.87E-2</v>
      </c>
    </row>
    <row r="41" spans="1:15" x14ac:dyDescent="0.25">
      <c r="A41" s="4">
        <v>2006</v>
      </c>
      <c r="B41" s="4">
        <v>0.34351350828461791</v>
      </c>
      <c r="C41" s="4">
        <v>0.23043686989918388</v>
      </c>
      <c r="D41" s="4">
        <v>0.15609999999999999</v>
      </c>
      <c r="E41" s="4">
        <v>4.6800000000000001E-2</v>
      </c>
      <c r="F41" s="4">
        <v>1.9599999999999999E-2</v>
      </c>
    </row>
    <row r="42" spans="1:15" x14ac:dyDescent="0.25">
      <c r="A42" s="4">
        <v>2007</v>
      </c>
      <c r="B42" s="4">
        <v>-0.17831286806619573</v>
      </c>
      <c r="C42" s="4">
        <v>0.31213421771361688</v>
      </c>
      <c r="D42" s="4">
        <v>5.4800000000000001E-2</v>
      </c>
      <c r="E42" s="4">
        <v>4.6399999999999997E-2</v>
      </c>
      <c r="F42" s="4">
        <v>0.1021</v>
      </c>
    </row>
    <row r="43" spans="1:15" ht="15.75" thickBot="1" x14ac:dyDescent="0.3">
      <c r="A43" s="4">
        <v>2008</v>
      </c>
      <c r="B43" s="4">
        <v>-0.37335737073269881</v>
      </c>
      <c r="C43" s="4">
        <v>3.4493012191495691E-2</v>
      </c>
      <c r="D43" s="4">
        <v>-0.36549999999999999</v>
      </c>
      <c r="E43" s="4">
        <v>1.5900000000000001E-2</v>
      </c>
      <c r="F43" s="4">
        <v>0.20100000000000001</v>
      </c>
    </row>
    <row r="44" spans="1:15" x14ac:dyDescent="0.25">
      <c r="A44" s="4">
        <v>2009</v>
      </c>
      <c r="B44" s="4">
        <v>0.27447385616306352</v>
      </c>
      <c r="C44" s="4">
        <v>0.27967806841046278</v>
      </c>
      <c r="D44" s="4">
        <v>0.25940000000000002</v>
      </c>
      <c r="E44" s="4">
        <v>1.4E-3</v>
      </c>
      <c r="F44" s="4">
        <v>-0.11119999999999999</v>
      </c>
      <c r="J44" s="3"/>
      <c r="K44" s="3" t="s">
        <v>0</v>
      </c>
      <c r="L44" s="3" t="s">
        <v>1</v>
      </c>
      <c r="M44" s="3" t="s">
        <v>2</v>
      </c>
      <c r="N44" s="3" t="s">
        <v>3</v>
      </c>
      <c r="O44" s="3" t="s">
        <v>4</v>
      </c>
    </row>
    <row r="45" spans="1:15" ht="15.75" thickBot="1" x14ac:dyDescent="0.3">
      <c r="A45" s="4">
        <v>2010</v>
      </c>
      <c r="B45" s="4">
        <v>0.27580178153182211</v>
      </c>
      <c r="C45" s="4">
        <v>0.26280323450134768</v>
      </c>
      <c r="D45" s="4">
        <v>0.1482</v>
      </c>
      <c r="E45" s="4">
        <v>1.2999999999999999E-3</v>
      </c>
      <c r="F45" s="4">
        <v>8.4599999999999995E-2</v>
      </c>
      <c r="J45" s="1" t="s">
        <v>0</v>
      </c>
      <c r="K45" s="1">
        <v>1</v>
      </c>
      <c r="L45" s="1">
        <v>-0.15824869299533434</v>
      </c>
      <c r="M45" s="1">
        <v>0.56406891992862163</v>
      </c>
      <c r="N45" s="1">
        <v>-5.3973769744053698E-2</v>
      </c>
      <c r="O45" s="2">
        <v>4.4138662171244923E-2</v>
      </c>
    </row>
    <row r="46" spans="1:15" ht="15.75" thickBot="1" x14ac:dyDescent="0.3">
      <c r="A46" s="4">
        <v>2011</v>
      </c>
      <c r="B46" s="4">
        <v>7.2774791913012615E-2</v>
      </c>
      <c r="C46" s="4">
        <v>0.13127001067235858</v>
      </c>
      <c r="D46" s="4">
        <v>2.1000000000000001E-2</v>
      </c>
      <c r="E46" s="4">
        <v>2.9999999999999997E-4</v>
      </c>
      <c r="F46" s="4">
        <v>0.16039999999999999</v>
      </c>
      <c r="J46" s="1" t="s">
        <v>1</v>
      </c>
      <c r="K46" s="1">
        <v>-0.15824869299533434</v>
      </c>
      <c r="L46" s="1">
        <v>1</v>
      </c>
      <c r="M46" s="1">
        <v>-0.23188509928676648</v>
      </c>
      <c r="N46" s="1">
        <v>4.7851450572212649E-2</v>
      </c>
      <c r="O46" s="2">
        <v>-0.14288941704837724</v>
      </c>
    </row>
    <row r="47" spans="1:15" ht="15.75" thickBot="1" x14ac:dyDescent="0.3">
      <c r="A47" s="4">
        <v>2012</v>
      </c>
      <c r="B47" s="4">
        <v>0.20144666240860665</v>
      </c>
      <c r="C47" s="4">
        <v>5.7547169811320756E-2</v>
      </c>
      <c r="D47" s="4">
        <v>0.15890000000000001</v>
      </c>
      <c r="E47" s="4">
        <v>5.0000000000000001E-4</v>
      </c>
      <c r="F47" s="4">
        <v>2.9700000000000001E-2</v>
      </c>
      <c r="J47" s="1" t="s">
        <v>2</v>
      </c>
      <c r="K47" s="1">
        <v>0.56406891992862163</v>
      </c>
      <c r="L47" s="1">
        <v>-0.23188509928676648</v>
      </c>
      <c r="M47" s="1">
        <v>1</v>
      </c>
      <c r="N47" s="1">
        <v>4.9066936039947807E-2</v>
      </c>
      <c r="O47" s="2">
        <v>-1.3878762107780888E-2</v>
      </c>
    </row>
    <row r="48" spans="1:15" ht="15.75" thickBot="1" x14ac:dyDescent="0.3">
      <c r="A48" s="4">
        <v>2013</v>
      </c>
      <c r="B48" s="4">
        <v>3.2086090486978636E-2</v>
      </c>
      <c r="C48" s="4">
        <v>-0.27460600654177819</v>
      </c>
      <c r="D48" s="4">
        <v>0.32150000000000001</v>
      </c>
      <c r="E48" s="4">
        <v>6.9999999999999999E-4</v>
      </c>
      <c r="F48" s="4">
        <v>-9.0999999999999998E-2</v>
      </c>
      <c r="J48" s="1" t="s">
        <v>3</v>
      </c>
      <c r="K48" s="1">
        <v>-5.3973769744053698E-2</v>
      </c>
      <c r="L48" s="1">
        <v>4.7851450572212649E-2</v>
      </c>
      <c r="M48" s="1">
        <v>4.9066936039947807E-2</v>
      </c>
      <c r="N48" s="1">
        <v>1</v>
      </c>
      <c r="O48" s="2">
        <v>0.18582099679198949</v>
      </c>
    </row>
    <row r="49" spans="1:15" ht="15.75" thickBot="1" x14ac:dyDescent="0.3">
      <c r="A49" s="4">
        <v>2014</v>
      </c>
      <c r="B49" s="4">
        <v>0.27147377247783866</v>
      </c>
      <c r="C49" s="4">
        <v>-2.9104324656691945E-2</v>
      </c>
      <c r="D49" s="4">
        <v>0.13519999999999999</v>
      </c>
      <c r="E49" s="4">
        <v>5.0000000000000001E-4</v>
      </c>
      <c r="F49" s="4">
        <v>0.1075</v>
      </c>
      <c r="J49" s="2" t="s">
        <v>4</v>
      </c>
      <c r="K49" s="2">
        <v>4.4138662171244923E-2</v>
      </c>
      <c r="L49" s="2">
        <v>-0.14288941704837724</v>
      </c>
      <c r="M49" s="2">
        <v>-1.3878762107780888E-2</v>
      </c>
      <c r="N49" s="2">
        <v>0.18582099679198949</v>
      </c>
      <c r="O49" s="2">
        <v>1</v>
      </c>
    </row>
    <row r="50" spans="1:15" x14ac:dyDescent="0.25">
      <c r="D50" s="4">
        <v>1.3599999999999999E-2</v>
      </c>
      <c r="E50" s="4">
        <v>2.0999999999999999E-3</v>
      </c>
      <c r="F50" s="4">
        <v>1.2800000000000001E-2</v>
      </c>
    </row>
    <row r="52" spans="1:15" ht="15.75" thickBot="1" x14ac:dyDescent="0.3">
      <c r="K52" s="1">
        <v>1</v>
      </c>
      <c r="L52" s="1">
        <v>-0.15824869299533434</v>
      </c>
      <c r="M52" s="1">
        <v>0.56406891992862163</v>
      </c>
      <c r="N52" s="1">
        <v>-5.3973769744053698E-2</v>
      </c>
      <c r="O52" s="2">
        <v>4.4138662171244923E-2</v>
      </c>
    </row>
    <row r="53" spans="1:15" ht="15.75" thickBot="1" x14ac:dyDescent="0.3">
      <c r="K53" s="1"/>
      <c r="L53" s="1">
        <v>1</v>
      </c>
      <c r="M53" s="1">
        <v>-0.23188509928676648</v>
      </c>
      <c r="N53" s="1">
        <v>4.7851450572212649E-2</v>
      </c>
      <c r="O53" s="2">
        <v>-0.14288941704837724</v>
      </c>
    </row>
    <row r="54" spans="1:15" ht="15.75" thickBot="1" x14ac:dyDescent="0.3">
      <c r="K54" s="1"/>
      <c r="L54" s="1"/>
      <c r="M54" s="1">
        <v>1</v>
      </c>
      <c r="N54" s="1">
        <v>4.9066936039947807E-2</v>
      </c>
      <c r="O54" s="2">
        <v>-1.3878762107780888E-2</v>
      </c>
    </row>
    <row r="55" spans="1:15" ht="15.75" thickBot="1" x14ac:dyDescent="0.3">
      <c r="K55" s="1"/>
      <c r="L55" s="1"/>
      <c r="M55" s="1"/>
      <c r="N55" s="1">
        <v>1</v>
      </c>
      <c r="O55" s="2">
        <v>0.18582099679198949</v>
      </c>
    </row>
    <row r="56" spans="1:15" ht="15.75" thickBot="1" x14ac:dyDescent="0.3">
      <c r="K56" s="1"/>
      <c r="L56" s="1"/>
      <c r="M56" s="1"/>
      <c r="N56" s="1"/>
      <c r="O56" s="2">
        <v>1</v>
      </c>
    </row>
  </sheetData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tabSelected="1" workbookViewId="0">
      <selection activeCell="L25" sqref="L25"/>
    </sheetView>
  </sheetViews>
  <sheetFormatPr defaultRowHeight="15" x14ac:dyDescent="0.25"/>
  <cols>
    <col min="1" max="9" width="9.140625" style="4"/>
    <col min="10" max="10" width="12" style="4" customWidth="1"/>
    <col min="11" max="11" width="56.7109375" style="4" customWidth="1"/>
    <col min="12" max="16384" width="9.140625" style="4"/>
  </cols>
  <sheetData>
    <row r="1" spans="1:16" x14ac:dyDescent="0.25">
      <c r="H1" s="4" t="s">
        <v>48</v>
      </c>
    </row>
    <row r="2" spans="1:16" x14ac:dyDescent="0.25">
      <c r="A2" s="4" t="s">
        <v>8</v>
      </c>
      <c r="B2" s="4">
        <f>B3*B5</f>
        <v>2.1832628271207796E-2</v>
      </c>
      <c r="C2" s="4">
        <f t="shared" ref="C2:F2" si="0">C3*C5</f>
        <v>4.9181790088318036E-2</v>
      </c>
      <c r="D2" s="4">
        <f t="shared" si="0"/>
        <v>5.2953822114544434E-2</v>
      </c>
      <c r="E2" s="4">
        <f t="shared" si="0"/>
        <v>0</v>
      </c>
      <c r="F2" s="4">
        <f t="shared" si="0"/>
        <v>4.2785367443572288E-2</v>
      </c>
      <c r="H2" s="4">
        <f>_xlfn.NORM.DIST(0,0.08,J4,TRUE)</f>
        <v>0.16428713518180968</v>
      </c>
      <c r="I2" s="4" t="str">
        <f ca="1">_xlfn.FORMULATEXT(H2)</f>
        <v>=NORM.DIST(0,0.08,J4,TRUE)</v>
      </c>
      <c r="M2" s="4" t="s">
        <v>40</v>
      </c>
    </row>
    <row r="3" spans="1:16" x14ac:dyDescent="0.25">
      <c r="A3" s="4" t="s">
        <v>7</v>
      </c>
      <c r="B3" s="5">
        <v>0.10490323268431934</v>
      </c>
      <c r="C3" s="5">
        <v>0.16001181458340169</v>
      </c>
      <c r="D3" s="5">
        <v>0.3014144341191563</v>
      </c>
      <c r="E3" s="5">
        <v>0</v>
      </c>
      <c r="F3" s="5">
        <v>0.43367050678548585</v>
      </c>
      <c r="G3" s="4">
        <f>SUM(B3:F3)</f>
        <v>0.99999998817236313</v>
      </c>
      <c r="I3" s="4" t="s">
        <v>9</v>
      </c>
      <c r="J3" s="4">
        <f t="array" ref="J3">MMULT(B2:F2,MMULT(correlationmatrix,TRANSPOSE(B2:F2)))</f>
        <v>6.7050193781444667E-3</v>
      </c>
      <c r="K3" s="4" t="str">
        <f ca="1">_xlfn.FORMULATEXT(J3)</f>
        <v>{=MMULT(B2:F2,MMULT(correlationmatrix,TRANSPOSE(B2:F2)))}</v>
      </c>
      <c r="O3" s="4" t="s">
        <v>41</v>
      </c>
    </row>
    <row r="4" spans="1:16" x14ac:dyDescent="0.25">
      <c r="A4" s="4" t="s">
        <v>5</v>
      </c>
      <c r="B4" s="4">
        <f>AVERAGE(B7:B49)</f>
        <v>0.12110642480807206</v>
      </c>
      <c r="C4" s="4">
        <f t="shared" ref="C4:F4" si="1">AVERAGE(C7:C49)</f>
        <v>0.11265884303618208</v>
      </c>
      <c r="D4" s="4">
        <f t="shared" si="1"/>
        <v>0.11980232558139538</v>
      </c>
      <c r="E4" s="4">
        <f t="shared" si="1"/>
        <v>5.0216279069767451E-2</v>
      </c>
      <c r="F4" s="4">
        <f t="shared" si="1"/>
        <v>7.6460465116279075E-2</v>
      </c>
      <c r="I4" s="4" t="s">
        <v>6</v>
      </c>
      <c r="J4" s="4">
        <f>SQRT(J3)</f>
        <v>8.1884182710365169E-2</v>
      </c>
      <c r="K4" s="4" t="str">
        <f ca="1">_xlfn.FORMULATEXT(J4)</f>
        <v>=SQRT(J3)</v>
      </c>
      <c r="O4" s="4" t="s">
        <v>42</v>
      </c>
    </row>
    <row r="5" spans="1:16" x14ac:dyDescent="0.25">
      <c r="A5" s="4" t="s">
        <v>6</v>
      </c>
      <c r="B5" s="4">
        <f>STDEV(B6:B49)</f>
        <v>0.2081215965661207</v>
      </c>
      <c r="C5" s="4">
        <f t="shared" ref="C5:F5" si="2">STDEV(C6:C49)</f>
        <v>0.30736349197942131</v>
      </c>
      <c r="D5" s="4">
        <f t="shared" si="2"/>
        <v>0.1756844268898235</v>
      </c>
      <c r="E5" s="4">
        <f t="shared" si="2"/>
        <v>3.3618687619441645E-2</v>
      </c>
      <c r="F5" s="4">
        <f t="shared" si="2"/>
        <v>9.8658697730477612E-2</v>
      </c>
      <c r="I5" s="4" t="s">
        <v>5</v>
      </c>
      <c r="J5" s="4">
        <f>SUMPRODUCT(wts,means)</f>
        <v>0.10000000019159924</v>
      </c>
      <c r="K5" s="4" t="str">
        <f ca="1">_xlfn.FORMULATEXT(J5)</f>
        <v>=SUMPRODUCT(wts,means)</v>
      </c>
      <c r="O5" s="4" t="s">
        <v>43</v>
      </c>
    </row>
    <row r="6" spans="1:16" x14ac:dyDescent="0.25">
      <c r="A6" s="4">
        <v>1971</v>
      </c>
      <c r="B6" s="4" t="s">
        <v>0</v>
      </c>
      <c r="C6" s="4" t="s">
        <v>1</v>
      </c>
      <c r="D6" s="4" t="s">
        <v>2</v>
      </c>
      <c r="E6" s="4" t="s">
        <v>3</v>
      </c>
      <c r="F6" s="4" t="s">
        <v>4</v>
      </c>
      <c r="O6" s="4" t="s">
        <v>44</v>
      </c>
    </row>
    <row r="7" spans="1:16" x14ac:dyDescent="0.25">
      <c r="A7" s="4">
        <v>1972</v>
      </c>
      <c r="B7" s="4">
        <v>0.11192500000000001</v>
      </c>
      <c r="C7" s="4">
        <v>0.46538895152198406</v>
      </c>
      <c r="D7" s="4">
        <v>0.18759999999999999</v>
      </c>
      <c r="E7" s="4">
        <v>3.95E-2</v>
      </c>
      <c r="F7" s="4">
        <v>2.8199999999999999E-2</v>
      </c>
      <c r="J7" s="4" t="s">
        <v>10</v>
      </c>
      <c r="O7" s="4" t="s">
        <v>45</v>
      </c>
    </row>
    <row r="8" spans="1:16" x14ac:dyDescent="0.25">
      <c r="A8" s="4">
        <v>1973</v>
      </c>
      <c r="B8" s="4">
        <v>-0.27216699999999999</v>
      </c>
      <c r="C8" s="4">
        <v>0.76565625480843225</v>
      </c>
      <c r="D8" s="4">
        <v>-0.1431</v>
      </c>
      <c r="E8" s="4">
        <v>6.7299999999999999E-2</v>
      </c>
      <c r="F8" s="4">
        <v>3.6600000000000001E-2</v>
      </c>
      <c r="J8" s="4" t="s">
        <v>11</v>
      </c>
      <c r="O8" s="4" t="s">
        <v>46</v>
      </c>
    </row>
    <row r="9" spans="1:16" x14ac:dyDescent="0.25">
      <c r="A9" s="4">
        <v>1974</v>
      </c>
      <c r="B9" s="4">
        <v>-0.42231600000000002</v>
      </c>
      <c r="C9" s="4">
        <v>0.6122004357298475</v>
      </c>
      <c r="D9" s="4">
        <v>-0.25900000000000001</v>
      </c>
      <c r="E9" s="4">
        <v>7.7799999999999994E-2</v>
      </c>
      <c r="F9" s="4">
        <v>1.9900000000000001E-2</v>
      </c>
      <c r="J9" s="4" t="s">
        <v>12</v>
      </c>
    </row>
    <row r="10" spans="1:16" x14ac:dyDescent="0.25">
      <c r="A10" s="4">
        <v>1975</v>
      </c>
      <c r="B10" s="4">
        <v>0.363367</v>
      </c>
      <c r="C10" s="4">
        <v>-0.24135135135135138</v>
      </c>
      <c r="D10" s="4">
        <v>0.37</v>
      </c>
      <c r="E10" s="4">
        <v>5.9900000000000002E-2</v>
      </c>
      <c r="F10" s="4">
        <v>3.61E-2</v>
      </c>
      <c r="J10" s="4" t="s">
        <v>47</v>
      </c>
    </row>
    <row r="11" spans="1:16" x14ac:dyDescent="0.25">
      <c r="A11" s="4">
        <v>1976</v>
      </c>
      <c r="B11" s="4">
        <v>0.48973700000000003</v>
      </c>
      <c r="C11" s="4">
        <v>-3.0281439258995371E-2</v>
      </c>
      <c r="D11" s="4">
        <v>0.23830000000000001</v>
      </c>
      <c r="E11" s="4">
        <v>4.9700000000000001E-2</v>
      </c>
      <c r="F11" s="4">
        <v>0.1598</v>
      </c>
      <c r="I11" s="5"/>
      <c r="J11" s="5"/>
      <c r="K11" s="5"/>
      <c r="L11" s="5"/>
      <c r="M11" s="5"/>
      <c r="N11" s="5"/>
      <c r="O11" s="5"/>
      <c r="P11" s="5"/>
    </row>
    <row r="12" spans="1:16" x14ac:dyDescent="0.25">
      <c r="A12" s="4">
        <v>1977</v>
      </c>
      <c r="B12" s="4">
        <v>0.19076499999999999</v>
      </c>
      <c r="C12" s="4">
        <v>0.2387950036737693</v>
      </c>
      <c r="D12" s="4">
        <v>-6.9800000000000001E-2</v>
      </c>
      <c r="E12" s="4">
        <v>5.1299999999999998E-2</v>
      </c>
      <c r="F12" s="4">
        <v>1.29E-2</v>
      </c>
      <c r="I12" s="5"/>
      <c r="J12" s="5" t="s">
        <v>13</v>
      </c>
      <c r="K12" s="5"/>
      <c r="L12" s="5"/>
      <c r="M12" s="5"/>
      <c r="N12" s="5"/>
      <c r="O12" s="5"/>
      <c r="P12" s="5"/>
    </row>
    <row r="13" spans="1:16" x14ac:dyDescent="0.25">
      <c r="A13" s="4">
        <v>1978</v>
      </c>
      <c r="B13" s="4">
        <v>-1.6404999999999999E-2</v>
      </c>
      <c r="C13" s="4">
        <v>0.34727164887307244</v>
      </c>
      <c r="D13" s="4">
        <v>6.5100000000000005E-2</v>
      </c>
      <c r="E13" s="4">
        <v>6.93E-2</v>
      </c>
      <c r="F13" s="4">
        <v>-7.7999999999999996E-3</v>
      </c>
      <c r="I13" s="5"/>
      <c r="J13" s="5"/>
      <c r="K13" s="5"/>
      <c r="L13" s="5"/>
      <c r="M13" s="5"/>
      <c r="N13" s="5"/>
      <c r="O13" s="5"/>
      <c r="P13" s="5"/>
    </row>
    <row r="14" spans="1:16" x14ac:dyDescent="0.25">
      <c r="A14" s="4">
        <v>1979</v>
      </c>
      <c r="B14" s="4">
        <v>0.30525999999999998</v>
      </c>
      <c r="C14" s="4">
        <v>1.4609289016068678</v>
      </c>
      <c r="D14" s="4">
        <v>0.1852</v>
      </c>
      <c r="E14" s="4">
        <v>9.9400000000000002E-2</v>
      </c>
      <c r="F14" s="4">
        <v>6.7000000000000002E-3</v>
      </c>
      <c r="I14" s="5"/>
      <c r="J14" s="5"/>
      <c r="K14" s="5"/>
      <c r="L14" s="5"/>
      <c r="M14" s="5"/>
      <c r="N14" s="5"/>
      <c r="O14" s="5"/>
      <c r="P14" s="5"/>
    </row>
    <row r="15" spans="1:16" x14ac:dyDescent="0.25">
      <c r="A15" s="4">
        <v>1980</v>
      </c>
      <c r="B15" s="4">
        <v>0.28019500000000003</v>
      </c>
      <c r="C15" s="4">
        <v>5.9033989266547404E-2</v>
      </c>
      <c r="D15" s="4">
        <v>0.31740000000000002</v>
      </c>
      <c r="E15" s="4">
        <v>0.11219999999999999</v>
      </c>
      <c r="F15" s="4">
        <v>-2.9899999999999999E-2</v>
      </c>
    </row>
    <row r="16" spans="1:16" x14ac:dyDescent="0.25">
      <c r="A16" s="4">
        <v>1981</v>
      </c>
      <c r="B16" s="4">
        <v>8.5755999999999999E-2</v>
      </c>
      <c r="C16" s="4">
        <v>-0.32601351351351349</v>
      </c>
      <c r="D16" s="4">
        <v>-4.7E-2</v>
      </c>
      <c r="E16" s="4">
        <v>0.14299999999999999</v>
      </c>
      <c r="F16" s="4">
        <v>8.2000000000000003E-2</v>
      </c>
      <c r="I16" s="6"/>
      <c r="J16" s="6"/>
      <c r="K16" s="6" t="s">
        <v>18</v>
      </c>
      <c r="L16" s="6" t="s">
        <v>14</v>
      </c>
      <c r="M16" s="6" t="s">
        <v>15</v>
      </c>
      <c r="N16" s="6" t="s">
        <v>16</v>
      </c>
      <c r="O16" s="6" t="s">
        <v>17</v>
      </c>
    </row>
    <row r="17" spans="1:15" x14ac:dyDescent="0.25">
      <c r="A17" s="4">
        <v>1982</v>
      </c>
      <c r="B17" s="4">
        <v>0.31644</v>
      </c>
      <c r="C17" s="4">
        <v>0.13471177944862156</v>
      </c>
      <c r="D17" s="4">
        <v>0.20419999999999999</v>
      </c>
      <c r="E17" s="4">
        <v>0.1101</v>
      </c>
      <c r="F17" s="4">
        <v>0.3281</v>
      </c>
      <c r="I17" s="6"/>
      <c r="J17" s="6" t="s">
        <v>18</v>
      </c>
      <c r="K17" s="6" t="s">
        <v>19</v>
      </c>
      <c r="L17" s="6" t="s">
        <v>24</v>
      </c>
      <c r="M17" s="6" t="s">
        <v>25</v>
      </c>
      <c r="N17" s="6" t="s">
        <v>26</v>
      </c>
      <c r="O17" s="6" t="s">
        <v>27</v>
      </c>
    </row>
    <row r="18" spans="1:15" x14ac:dyDescent="0.25">
      <c r="A18" s="4">
        <v>1983</v>
      </c>
      <c r="B18" s="4">
        <v>0.254689</v>
      </c>
      <c r="C18" s="4">
        <v>-0.15184980673660961</v>
      </c>
      <c r="D18" s="4">
        <v>0.22339999999999999</v>
      </c>
      <c r="E18" s="4">
        <v>8.4500000000000006E-2</v>
      </c>
      <c r="F18" s="4">
        <v>3.2000000000000001E-2</v>
      </c>
      <c r="I18" s="6"/>
      <c r="J18" s="6" t="s">
        <v>14</v>
      </c>
      <c r="K18" s="6" t="s">
        <v>24</v>
      </c>
      <c r="L18" s="6" t="s">
        <v>20</v>
      </c>
      <c r="M18" s="6" t="s">
        <v>28</v>
      </c>
      <c r="N18" s="6" t="s">
        <v>29</v>
      </c>
      <c r="O18" s="6" t="s">
        <v>30</v>
      </c>
    </row>
    <row r="19" spans="1:15" x14ac:dyDescent="0.25">
      <c r="A19" s="4">
        <v>1984</v>
      </c>
      <c r="B19" s="4">
        <v>0.14815300000000001</v>
      </c>
      <c r="C19" s="4">
        <v>-0.20247395833333334</v>
      </c>
      <c r="D19" s="4">
        <v>6.1499999999999999E-2</v>
      </c>
      <c r="E19" s="4">
        <v>9.6100000000000005E-2</v>
      </c>
      <c r="F19" s="4">
        <v>0.13730000000000001</v>
      </c>
      <c r="I19" s="6"/>
      <c r="J19" s="6" t="s">
        <v>15</v>
      </c>
      <c r="K19" s="6" t="s">
        <v>25</v>
      </c>
      <c r="L19" s="6" t="s">
        <v>28</v>
      </c>
      <c r="M19" s="6" t="s">
        <v>21</v>
      </c>
      <c r="N19" s="6" t="s">
        <v>31</v>
      </c>
      <c r="O19" s="6" t="s">
        <v>32</v>
      </c>
    </row>
    <row r="20" spans="1:15" x14ac:dyDescent="0.25">
      <c r="A20" s="4">
        <v>1985</v>
      </c>
      <c r="B20" s="4">
        <v>5.9199000000000002E-2</v>
      </c>
      <c r="C20" s="4">
        <v>6.8081632653061303E-2</v>
      </c>
      <c r="D20" s="4">
        <v>0.31240000000000001</v>
      </c>
      <c r="E20" s="4">
        <v>7.4899999999999994E-2</v>
      </c>
      <c r="F20" s="4">
        <v>0.2571</v>
      </c>
      <c r="I20" s="6"/>
      <c r="J20" s="6" t="s">
        <v>16</v>
      </c>
      <c r="K20" s="6" t="s">
        <v>26</v>
      </c>
      <c r="L20" s="6" t="s">
        <v>29</v>
      </c>
      <c r="M20" s="6" t="s">
        <v>31</v>
      </c>
      <c r="N20" s="6" t="s">
        <v>22</v>
      </c>
      <c r="O20" s="6" t="s">
        <v>33</v>
      </c>
    </row>
    <row r="21" spans="1:15" x14ac:dyDescent="0.25">
      <c r="A21" s="4">
        <v>1986</v>
      </c>
      <c r="B21" s="4">
        <v>0.19175799999999998</v>
      </c>
      <c r="C21" s="4">
        <v>0.23020483032711694</v>
      </c>
      <c r="D21" s="4">
        <v>0.18490000000000001</v>
      </c>
      <c r="E21" s="4">
        <v>6.0400000000000002E-2</v>
      </c>
      <c r="F21" s="4">
        <v>0.24279999999999999</v>
      </c>
      <c r="I21" s="6"/>
      <c r="J21" s="6" t="s">
        <v>17</v>
      </c>
      <c r="K21" s="6" t="s">
        <v>27</v>
      </c>
      <c r="L21" s="6" t="s">
        <v>30</v>
      </c>
      <c r="M21" s="6" t="s">
        <v>32</v>
      </c>
      <c r="N21" s="6" t="s">
        <v>34</v>
      </c>
      <c r="O21" s="6" t="s">
        <v>23</v>
      </c>
    </row>
    <row r="22" spans="1:15" x14ac:dyDescent="0.25">
      <c r="A22" s="4">
        <v>1987</v>
      </c>
      <c r="B22" s="4">
        <v>-0.106686</v>
      </c>
      <c r="C22" s="4">
        <v>0.20303180914512936</v>
      </c>
      <c r="D22" s="4">
        <v>5.8099999999999999E-2</v>
      </c>
      <c r="E22" s="4">
        <v>5.7200000000000001E-2</v>
      </c>
      <c r="F22" s="4">
        <v>-4.9599999999999998E-2</v>
      </c>
      <c r="I22" s="6"/>
      <c r="J22" s="6"/>
      <c r="K22" s="6"/>
      <c r="L22" s="6"/>
      <c r="M22" s="6"/>
      <c r="N22" s="6"/>
      <c r="O22" s="6"/>
    </row>
    <row r="23" spans="1:15" x14ac:dyDescent="0.25">
      <c r="A23" s="4">
        <v>1988</v>
      </c>
      <c r="B23" s="4">
        <v>0.11355399999999999</v>
      </c>
      <c r="C23" s="4">
        <v>-0.14563106796116504</v>
      </c>
      <c r="D23" s="4">
        <v>0.16539999999999999</v>
      </c>
      <c r="E23" s="4">
        <v>6.4500000000000002E-2</v>
      </c>
      <c r="F23" s="4">
        <v>8.2199999999999995E-2</v>
      </c>
      <c r="I23" s="6"/>
      <c r="J23" s="6"/>
      <c r="K23" s="6" t="s">
        <v>36</v>
      </c>
      <c r="L23" s="6" t="s">
        <v>49</v>
      </c>
      <c r="M23" s="6"/>
      <c r="N23" s="6"/>
      <c r="O23" s="6"/>
    </row>
    <row r="24" spans="1:15" x14ac:dyDescent="0.25">
      <c r="A24" s="4">
        <v>1989</v>
      </c>
      <c r="B24" s="4">
        <v>-1.8135999999999999E-2</v>
      </c>
      <c r="C24" s="4">
        <v>-2.8892649903288308E-2</v>
      </c>
      <c r="D24" s="4">
        <v>0.31480000000000002</v>
      </c>
      <c r="E24" s="4">
        <v>8.1100000000000005E-2</v>
      </c>
      <c r="F24" s="4">
        <v>0.1769</v>
      </c>
      <c r="I24" s="6"/>
      <c r="J24" s="6" t="s">
        <v>35</v>
      </c>
      <c r="K24" s="7" t="s">
        <v>37</v>
      </c>
      <c r="L24" s="6" t="s">
        <v>50</v>
      </c>
      <c r="M24" s="6"/>
      <c r="N24" s="6"/>
      <c r="O24" s="6"/>
    </row>
    <row r="25" spans="1:15" x14ac:dyDescent="0.25">
      <c r="A25" s="4">
        <v>1990</v>
      </c>
      <c r="B25" s="4">
        <v>-0.17345099999999999</v>
      </c>
      <c r="C25" s="4">
        <v>-2.2781028258433905E-2</v>
      </c>
      <c r="D25" s="4">
        <v>-3.0599999999999999E-2</v>
      </c>
      <c r="E25" s="4">
        <v>7.5499999999999998E-2</v>
      </c>
      <c r="F25" s="4">
        <v>6.2399999999999997E-2</v>
      </c>
      <c r="I25" s="6"/>
      <c r="J25" s="6"/>
      <c r="K25" s="6" t="s">
        <v>38</v>
      </c>
      <c r="L25" s="6"/>
      <c r="M25" s="6"/>
      <c r="N25" s="6"/>
      <c r="O25" s="6"/>
    </row>
    <row r="26" spans="1:15" x14ac:dyDescent="0.25">
      <c r="A26" s="4">
        <v>1991</v>
      </c>
      <c r="B26" s="4">
        <v>0.35679099999999997</v>
      </c>
      <c r="C26" s="4">
        <v>-0.10522292993630576</v>
      </c>
      <c r="D26" s="4">
        <v>0.30230000000000001</v>
      </c>
      <c r="E26" s="4">
        <v>5.6099999999999997E-2</v>
      </c>
      <c r="F26" s="4">
        <v>0.15</v>
      </c>
      <c r="I26" s="6"/>
      <c r="J26" s="6"/>
      <c r="K26" s="6"/>
      <c r="L26" s="6"/>
      <c r="M26" s="6"/>
      <c r="N26" s="6"/>
      <c r="O26" s="6"/>
    </row>
    <row r="27" spans="1:15" x14ac:dyDescent="0.25">
      <c r="A27" s="4">
        <v>1992</v>
      </c>
      <c r="B27" s="4">
        <v>0.121754</v>
      </c>
      <c r="C27" s="4">
        <v>-6.2072892938496618E-2</v>
      </c>
      <c r="D27" s="4">
        <v>7.4899999999999994E-2</v>
      </c>
      <c r="E27" s="4">
        <v>3.4099999999999998E-2</v>
      </c>
      <c r="F27" s="4">
        <v>9.3600000000000003E-2</v>
      </c>
      <c r="I27" s="6"/>
      <c r="J27" s="6" t="s">
        <v>39</v>
      </c>
      <c r="K27" s="6"/>
      <c r="L27" s="6"/>
      <c r="M27" s="6"/>
      <c r="N27" s="6"/>
      <c r="O27" s="6"/>
    </row>
    <row r="28" spans="1:15" x14ac:dyDescent="0.25">
      <c r="A28" s="4">
        <v>1993</v>
      </c>
      <c r="B28" s="4">
        <v>0.185472</v>
      </c>
      <c r="C28" s="4">
        <v>0.19914996964177301</v>
      </c>
      <c r="D28" s="4">
        <v>9.9699999999999997E-2</v>
      </c>
      <c r="E28" s="4">
        <v>2.98E-2</v>
      </c>
      <c r="F28" s="4">
        <v>0.1421</v>
      </c>
    </row>
    <row r="29" spans="1:15" x14ac:dyDescent="0.25">
      <c r="A29" s="4">
        <v>1994</v>
      </c>
      <c r="B29" s="4">
        <v>8.0549999999999997E-3</v>
      </c>
      <c r="C29" s="4">
        <v>-3.44303797468355E-2</v>
      </c>
      <c r="D29" s="4">
        <v>1.3299999999999999E-2</v>
      </c>
      <c r="E29" s="4">
        <v>3.9899999999999998E-2</v>
      </c>
      <c r="F29" s="4">
        <v>-8.0399999999999999E-2</v>
      </c>
    </row>
    <row r="30" spans="1:15" x14ac:dyDescent="0.25">
      <c r="A30" s="4">
        <v>1995</v>
      </c>
      <c r="B30" s="4">
        <v>0.18309</v>
      </c>
      <c r="C30" s="4">
        <v>1.4944939695857487E-2</v>
      </c>
      <c r="D30" s="4">
        <v>0.372</v>
      </c>
      <c r="E30" s="4">
        <v>5.5199999999999999E-2</v>
      </c>
      <c r="F30" s="4">
        <v>0.23480000000000001</v>
      </c>
    </row>
    <row r="31" spans="1:15" x14ac:dyDescent="0.25">
      <c r="A31" s="4">
        <v>1996</v>
      </c>
      <c r="B31" s="4">
        <v>0.35753599999999996</v>
      </c>
      <c r="C31" s="4">
        <v>-4.9857917850684601E-2</v>
      </c>
      <c r="D31" s="4">
        <v>0.2268</v>
      </c>
      <c r="E31" s="4">
        <v>5.0200000000000002E-2</v>
      </c>
      <c r="F31" s="4">
        <v>1.43E-2</v>
      </c>
    </row>
    <row r="32" spans="1:15" x14ac:dyDescent="0.25">
      <c r="A32" s="4">
        <v>1997</v>
      </c>
      <c r="B32" s="4">
        <v>0.188609</v>
      </c>
      <c r="C32" s="4">
        <v>-0.21778140293637852</v>
      </c>
      <c r="D32" s="4">
        <v>0.33100000000000002</v>
      </c>
      <c r="E32" s="4">
        <v>5.0500000000000003E-2</v>
      </c>
      <c r="F32" s="4">
        <v>9.9400000000000002E-2</v>
      </c>
    </row>
    <row r="33" spans="1:15" x14ac:dyDescent="0.25">
      <c r="A33" s="4">
        <v>1998</v>
      </c>
      <c r="B33" s="4">
        <v>-0.18822700000000001</v>
      </c>
      <c r="C33" s="4">
        <v>1.9117135905457468E-3</v>
      </c>
      <c r="D33" s="4">
        <v>0.28339999999999999</v>
      </c>
      <c r="E33" s="4">
        <v>4.7300000000000002E-2</v>
      </c>
      <c r="F33" s="4">
        <v>0.1492</v>
      </c>
    </row>
    <row r="34" spans="1:15" x14ac:dyDescent="0.25">
      <c r="A34" s="4">
        <v>1999</v>
      </c>
      <c r="B34" s="4">
        <v>-6.4758999999999997E-2</v>
      </c>
      <c r="C34" s="4">
        <v>-2.1509106678230663E-2</v>
      </c>
      <c r="D34" s="4">
        <v>0.2089</v>
      </c>
      <c r="E34" s="4">
        <v>4.5100000000000001E-2</v>
      </c>
      <c r="F34" s="4">
        <v>-8.2500000000000004E-2</v>
      </c>
    </row>
    <row r="35" spans="1:15" x14ac:dyDescent="0.25">
      <c r="A35" s="4">
        <v>2000</v>
      </c>
      <c r="B35" s="4">
        <v>0.25890200000000002</v>
      </c>
      <c r="C35" s="4">
        <v>-3.2795603616380072E-2</v>
      </c>
      <c r="D35" s="4">
        <v>-9.0300000000000005E-2</v>
      </c>
      <c r="E35" s="4">
        <v>5.7599999999999998E-2</v>
      </c>
      <c r="F35" s="4">
        <v>0.1666</v>
      </c>
    </row>
    <row r="36" spans="1:15" x14ac:dyDescent="0.25">
      <c r="A36" s="4">
        <v>2001</v>
      </c>
      <c r="B36" s="4">
        <v>0.15502021837079205</v>
      </c>
      <c r="C36" s="4">
        <v>1.9428152492668663E-2</v>
      </c>
      <c r="D36" s="4">
        <v>-0.11849999999999999</v>
      </c>
      <c r="E36" s="4">
        <v>3.6700000000000003E-2</v>
      </c>
      <c r="F36" s="4">
        <v>5.57E-2</v>
      </c>
    </row>
    <row r="37" spans="1:15" x14ac:dyDescent="0.25">
      <c r="A37" s="4">
        <v>2002</v>
      </c>
      <c r="B37" s="4">
        <v>5.2155705932549701E-2</v>
      </c>
      <c r="C37" s="4">
        <v>0.23049262855088085</v>
      </c>
      <c r="D37" s="4">
        <v>-0.21970000000000001</v>
      </c>
      <c r="E37" s="4">
        <v>1.66E-2</v>
      </c>
      <c r="F37" s="4">
        <v>0.1512</v>
      </c>
    </row>
    <row r="38" spans="1:15" x14ac:dyDescent="0.25">
      <c r="A38" s="4">
        <v>2003</v>
      </c>
      <c r="B38" s="4">
        <v>0.38466344636355609</v>
      </c>
      <c r="C38" s="4">
        <v>0.21332554061952075</v>
      </c>
      <c r="D38" s="4">
        <v>0.28360000000000002</v>
      </c>
      <c r="E38" s="4">
        <v>1.03E-2</v>
      </c>
      <c r="F38" s="4">
        <v>3.8E-3</v>
      </c>
    </row>
    <row r="39" spans="1:15" x14ac:dyDescent="0.25">
      <c r="A39" s="4">
        <v>2004</v>
      </c>
      <c r="B39" s="4">
        <v>0.3040950579347077</v>
      </c>
      <c r="C39" s="4">
        <v>2.7938342967244758E-2</v>
      </c>
      <c r="D39" s="4">
        <v>0.1074</v>
      </c>
      <c r="E39" s="4">
        <v>1.23E-2</v>
      </c>
      <c r="F39" s="4">
        <v>4.4900000000000002E-2</v>
      </c>
    </row>
    <row r="40" spans="1:15" x14ac:dyDescent="0.25">
      <c r="A40" s="4">
        <v>2005</v>
      </c>
      <c r="B40" s="4">
        <v>8.2881613678449373E-2</v>
      </c>
      <c r="C40" s="4">
        <v>0.22012652296157448</v>
      </c>
      <c r="D40" s="4">
        <v>4.8300000000000003E-2</v>
      </c>
      <c r="E40" s="4">
        <v>3.0099999999999998E-2</v>
      </c>
      <c r="F40" s="4">
        <v>2.87E-2</v>
      </c>
    </row>
    <row r="41" spans="1:15" x14ac:dyDescent="0.25">
      <c r="A41" s="4">
        <v>2006</v>
      </c>
      <c r="B41" s="4">
        <v>0.34351350828461791</v>
      </c>
      <c r="C41" s="4">
        <v>0.23043686989918388</v>
      </c>
      <c r="D41" s="4">
        <v>0.15609999999999999</v>
      </c>
      <c r="E41" s="4">
        <v>4.6800000000000001E-2</v>
      </c>
      <c r="F41" s="4">
        <v>1.9599999999999999E-2</v>
      </c>
    </row>
    <row r="42" spans="1:15" x14ac:dyDescent="0.25">
      <c r="A42" s="4">
        <v>2007</v>
      </c>
      <c r="B42" s="4">
        <v>-0.17831286806619573</v>
      </c>
      <c r="C42" s="4">
        <v>0.31213421771361688</v>
      </c>
      <c r="D42" s="4">
        <v>5.4800000000000001E-2</v>
      </c>
      <c r="E42" s="4">
        <v>4.6399999999999997E-2</v>
      </c>
      <c r="F42" s="4">
        <v>0.1021</v>
      </c>
    </row>
    <row r="43" spans="1:15" ht="15.75" thickBot="1" x14ac:dyDescent="0.3">
      <c r="A43" s="4">
        <v>2008</v>
      </c>
      <c r="B43" s="4">
        <v>-0.37335737073269881</v>
      </c>
      <c r="C43" s="4">
        <v>3.4493012191495691E-2</v>
      </c>
      <c r="D43" s="4">
        <v>-0.36549999999999999</v>
      </c>
      <c r="E43" s="4">
        <v>1.5900000000000001E-2</v>
      </c>
      <c r="F43" s="4">
        <v>0.20100000000000001</v>
      </c>
    </row>
    <row r="44" spans="1:15" x14ac:dyDescent="0.25">
      <c r="A44" s="4">
        <v>2009</v>
      </c>
      <c r="B44" s="4">
        <v>0.27447385616306352</v>
      </c>
      <c r="C44" s="4">
        <v>0.27967806841046278</v>
      </c>
      <c r="D44" s="4">
        <v>0.25940000000000002</v>
      </c>
      <c r="E44" s="4">
        <v>1.4E-3</v>
      </c>
      <c r="F44" s="4">
        <v>-0.11119999999999999</v>
      </c>
      <c r="J44" s="3"/>
      <c r="K44" s="3" t="s">
        <v>0</v>
      </c>
      <c r="L44" s="3" t="s">
        <v>1</v>
      </c>
      <c r="M44" s="3" t="s">
        <v>2</v>
      </c>
      <c r="N44" s="3" t="s">
        <v>3</v>
      </c>
      <c r="O44" s="3" t="s">
        <v>4</v>
      </c>
    </row>
    <row r="45" spans="1:15" ht="15.75" thickBot="1" x14ac:dyDescent="0.3">
      <c r="A45" s="4">
        <v>2010</v>
      </c>
      <c r="B45" s="4">
        <v>0.27580178153182211</v>
      </c>
      <c r="C45" s="4">
        <v>0.26280323450134768</v>
      </c>
      <c r="D45" s="4">
        <v>0.1482</v>
      </c>
      <c r="E45" s="4">
        <v>1.2999999999999999E-3</v>
      </c>
      <c r="F45" s="4">
        <v>8.4599999999999995E-2</v>
      </c>
      <c r="J45" s="1" t="s">
        <v>0</v>
      </c>
      <c r="K45" s="1">
        <v>1</v>
      </c>
      <c r="L45" s="1">
        <v>-0.15824869299533434</v>
      </c>
      <c r="M45" s="1">
        <v>0.56406891992862163</v>
      </c>
      <c r="N45" s="1">
        <v>-5.3973769744053698E-2</v>
      </c>
      <c r="O45" s="2">
        <v>4.4138662171244923E-2</v>
      </c>
    </row>
    <row r="46" spans="1:15" ht="15.75" thickBot="1" x14ac:dyDescent="0.3">
      <c r="A46" s="4">
        <v>2011</v>
      </c>
      <c r="B46" s="4">
        <v>7.2774791913012615E-2</v>
      </c>
      <c r="C46" s="4">
        <v>0.13127001067235858</v>
      </c>
      <c r="D46" s="4">
        <v>2.1000000000000001E-2</v>
      </c>
      <c r="E46" s="4">
        <v>2.9999999999999997E-4</v>
      </c>
      <c r="F46" s="4">
        <v>0.16039999999999999</v>
      </c>
      <c r="J46" s="1" t="s">
        <v>1</v>
      </c>
      <c r="K46" s="1">
        <v>-0.15824869299533434</v>
      </c>
      <c r="L46" s="1">
        <v>1</v>
      </c>
      <c r="M46" s="1">
        <v>-0.23188509928676648</v>
      </c>
      <c r="N46" s="1">
        <v>4.7851450572212649E-2</v>
      </c>
      <c r="O46" s="2">
        <v>-0.14288941704837724</v>
      </c>
    </row>
    <row r="47" spans="1:15" ht="15.75" thickBot="1" x14ac:dyDescent="0.3">
      <c r="A47" s="4">
        <v>2012</v>
      </c>
      <c r="B47" s="4">
        <v>0.20144666240860665</v>
      </c>
      <c r="C47" s="4">
        <v>5.7547169811320756E-2</v>
      </c>
      <c r="D47" s="4">
        <v>0.15890000000000001</v>
      </c>
      <c r="E47" s="4">
        <v>5.0000000000000001E-4</v>
      </c>
      <c r="F47" s="4">
        <v>2.9700000000000001E-2</v>
      </c>
      <c r="J47" s="1" t="s">
        <v>2</v>
      </c>
      <c r="K47" s="1">
        <v>0.56406891992862163</v>
      </c>
      <c r="L47" s="1">
        <v>-0.23188509928676648</v>
      </c>
      <c r="M47" s="1">
        <v>1</v>
      </c>
      <c r="N47" s="1">
        <v>4.9066936039947807E-2</v>
      </c>
      <c r="O47" s="2">
        <v>-1.3878762107780888E-2</v>
      </c>
    </row>
    <row r="48" spans="1:15" ht="15.75" thickBot="1" x14ac:dyDescent="0.3">
      <c r="A48" s="4">
        <v>2013</v>
      </c>
      <c r="B48" s="4">
        <v>3.2086090486978636E-2</v>
      </c>
      <c r="C48" s="4">
        <v>-0.27460600654177819</v>
      </c>
      <c r="D48" s="4">
        <v>0.32150000000000001</v>
      </c>
      <c r="E48" s="4">
        <v>6.9999999999999999E-4</v>
      </c>
      <c r="F48" s="4">
        <v>-9.0999999999999998E-2</v>
      </c>
      <c r="J48" s="1" t="s">
        <v>3</v>
      </c>
      <c r="K48" s="1">
        <v>-5.3973769744053698E-2</v>
      </c>
      <c r="L48" s="1">
        <v>4.7851450572212649E-2</v>
      </c>
      <c r="M48" s="1">
        <v>4.9066936039947807E-2</v>
      </c>
      <c r="N48" s="1">
        <v>1</v>
      </c>
      <c r="O48" s="2">
        <v>0.18582099679198949</v>
      </c>
    </row>
    <row r="49" spans="1:15" ht="15.75" thickBot="1" x14ac:dyDescent="0.3">
      <c r="A49" s="4">
        <v>2014</v>
      </c>
      <c r="B49" s="4">
        <v>0.27147377247783866</v>
      </c>
      <c r="C49" s="4">
        <v>-2.9104324656691945E-2</v>
      </c>
      <c r="D49" s="4">
        <v>0.13519999999999999</v>
      </c>
      <c r="E49" s="4">
        <v>5.0000000000000001E-4</v>
      </c>
      <c r="F49" s="4">
        <v>0.1075</v>
      </c>
      <c r="J49" s="2" t="s">
        <v>4</v>
      </c>
      <c r="K49" s="2">
        <v>4.4138662171244923E-2</v>
      </c>
      <c r="L49" s="2">
        <v>-0.14288941704837724</v>
      </c>
      <c r="M49" s="2">
        <v>-1.3878762107780888E-2</v>
      </c>
      <c r="N49" s="2">
        <v>0.18582099679198949</v>
      </c>
      <c r="O49" s="2">
        <v>1</v>
      </c>
    </row>
    <row r="50" spans="1:15" x14ac:dyDescent="0.25">
      <c r="D50" s="4">
        <v>1.3599999999999999E-2</v>
      </c>
      <c r="E50" s="4">
        <v>2.0999999999999999E-3</v>
      </c>
      <c r="F50" s="4">
        <v>1.2800000000000001E-2</v>
      </c>
    </row>
    <row r="52" spans="1:15" ht="15.75" thickBot="1" x14ac:dyDescent="0.3">
      <c r="K52" s="1">
        <v>1</v>
      </c>
      <c r="L52" s="1">
        <v>-0.15824869299533434</v>
      </c>
      <c r="M52" s="1">
        <v>0.56406891992862163</v>
      </c>
      <c r="N52" s="1">
        <v>-5.3973769744053698E-2</v>
      </c>
      <c r="O52" s="2">
        <v>4.4138662171244923E-2</v>
      </c>
    </row>
    <row r="53" spans="1:15" ht="15.75" thickBot="1" x14ac:dyDescent="0.3">
      <c r="K53" s="1"/>
      <c r="L53" s="1">
        <v>1</v>
      </c>
      <c r="M53" s="1">
        <v>-0.23188509928676648</v>
      </c>
      <c r="N53" s="1">
        <v>4.7851450572212649E-2</v>
      </c>
      <c r="O53" s="2">
        <v>-0.14288941704837724</v>
      </c>
    </row>
    <row r="54" spans="1:15" ht="15.75" thickBot="1" x14ac:dyDescent="0.3">
      <c r="K54" s="1"/>
      <c r="L54" s="1"/>
      <c r="M54" s="1">
        <v>1</v>
      </c>
      <c r="N54" s="1">
        <v>4.9066936039947807E-2</v>
      </c>
      <c r="O54" s="2">
        <v>-1.3878762107780888E-2</v>
      </c>
    </row>
    <row r="55" spans="1:15" ht="15.75" thickBot="1" x14ac:dyDescent="0.3">
      <c r="K55" s="1"/>
      <c r="L55" s="1"/>
      <c r="M55" s="1"/>
      <c r="N55" s="1">
        <v>1</v>
      </c>
      <c r="O55" s="2">
        <v>0.18582099679198949</v>
      </c>
    </row>
    <row r="56" spans="1:15" ht="15.75" thickBot="1" x14ac:dyDescent="0.3">
      <c r="K56" s="1"/>
      <c r="L56" s="1"/>
      <c r="M56" s="1"/>
      <c r="N56" s="1"/>
      <c r="O56" s="2">
        <v>1</v>
      </c>
    </row>
  </sheetData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eight per cent</vt:lpstr>
      <vt:lpstr>ten percent</vt:lpstr>
      <vt:lpstr>'ten percent'!correlationmatrix</vt:lpstr>
      <vt:lpstr>correlationmatrix</vt:lpstr>
      <vt:lpstr>'ten percent'!means</vt:lpstr>
      <vt:lpstr>means</vt:lpstr>
      <vt:lpstr>'ten percent'!wts</vt:lpstr>
      <vt:lpstr>wts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2016-09-04T17:17:16Z</dcterms:created>
  <dcterms:modified xsi:type="dcterms:W3CDTF">2016-10-09T23:57:26Z</dcterms:modified>
</cp:coreProperties>
</file>