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  <c r="B6" i="1"/>
  <c r="B5" i="1"/>
  <c r="G9" i="1"/>
  <c r="L11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F7" i="1"/>
  <c r="F6" i="1"/>
  <c r="F5" i="1"/>
  <c r="G8" i="1" l="1"/>
</calcChain>
</file>

<file path=xl/sharedStrings.xml><?xml version="1.0" encoding="utf-8"?>
<sst xmlns="http://schemas.openxmlformats.org/spreadsheetml/2006/main" count="166" uniqueCount="138">
  <si>
    <t>What was the average result time across all rounds of the competition?</t>
  </si>
  <si>
    <t>What was the age of the youngest athlete?</t>
  </si>
  <si>
    <t>How many athletes were age 25 or younger?</t>
  </si>
  <si>
    <t>What was the fastest result time (any round) for an athlete under 25 years of age?</t>
  </si>
  <si>
    <t>How many different countries participated?</t>
  </si>
  <si>
    <t>Result Time (s)</t>
  </si>
  <si>
    <t>Name</t>
  </si>
  <si>
    <t>Country</t>
  </si>
  <si>
    <t>Age</t>
  </si>
  <si>
    <t>Round 1</t>
  </si>
  <si>
    <t>Round 2</t>
  </si>
  <si>
    <t>Round 3</t>
  </si>
  <si>
    <t>BOLT Usain</t>
  </si>
  <si>
    <t>JAM</t>
  </si>
  <si>
    <t>de GRASSE Andre</t>
  </si>
  <si>
    <t>CAN</t>
  </si>
  <si>
    <t>LEMAITRE Christophe</t>
  </si>
  <si>
    <t>FRA</t>
  </si>
  <si>
    <t>GEMILI Adam</t>
  </si>
  <si>
    <t>GBR</t>
  </si>
  <si>
    <t>MARTINA Churandy</t>
  </si>
  <si>
    <t>NED</t>
  </si>
  <si>
    <t>MERRITT Lashawn</t>
  </si>
  <si>
    <t>USA</t>
  </si>
  <si>
    <t>EDWARD Alonso</t>
  </si>
  <si>
    <t>PAN</t>
  </si>
  <si>
    <t>GULIYEV Ramil</t>
  </si>
  <si>
    <t>TUR</t>
  </si>
  <si>
    <t>TALBOT Daniel</t>
  </si>
  <si>
    <t>ASHMEADE Nickel</t>
  </si>
  <si>
    <t>SORRILLO Rondel</t>
  </si>
  <si>
    <t>TTO</t>
  </si>
  <si>
    <t>BRENES Nery</t>
  </si>
  <si>
    <t>CRC</t>
  </si>
  <si>
    <t>BROWN Aaron</t>
  </si>
  <si>
    <t>HERRERA Jose Carlos</t>
  </si>
  <si>
    <t>MEX</t>
  </si>
  <si>
    <t>YAQOOB Salem Eid</t>
  </si>
  <si>
    <t>BRN</t>
  </si>
  <si>
    <t>WEBB Ameer</t>
  </si>
  <si>
    <t>ODUDURU Ejowvokoghene</t>
  </si>
  <si>
    <t>NGR</t>
  </si>
  <si>
    <t>SKYERS Roberto</t>
  </si>
  <si>
    <t>CUB</t>
  </si>
  <si>
    <t>GATLIN Justin</t>
  </si>
  <si>
    <t>HORTELANO Bruno</t>
  </si>
  <si>
    <t>ESP</t>
  </si>
  <si>
    <t>MITCHELL-BLAKE Nethaneel</t>
  </si>
  <si>
    <t>BLAKE Yohan</t>
  </si>
  <si>
    <t>TSAKONAS Likourgos-Stefanos</t>
  </si>
  <si>
    <t>GRE</t>
  </si>
  <si>
    <t>GALVAN Matteo</t>
  </si>
  <si>
    <t>ITA</t>
  </si>
  <si>
    <t>OGUNODE Femi</t>
  </si>
  <si>
    <t>QAT</t>
  </si>
  <si>
    <t>DODSON Jeremy</t>
  </si>
  <si>
    <t>SAM</t>
  </si>
  <si>
    <t>HARVEY Jak Ali</t>
  </si>
  <si>
    <t>LEHATA Mosito</t>
  </si>
  <si>
    <t>LES</t>
  </si>
  <si>
    <t>JOBODWANA Anaso</t>
  </si>
  <si>
    <t>RSA</t>
  </si>
  <si>
    <t>EREWA Robin</t>
  </si>
  <si>
    <t>GER</t>
  </si>
  <si>
    <t>DASOR Emmanuel</t>
  </si>
  <si>
    <t>GHA</t>
  </si>
  <si>
    <t>HART Shavez</t>
  </si>
  <si>
    <t>BAH</t>
  </si>
  <si>
    <t>BALOYES Bernardo</t>
  </si>
  <si>
    <t>COL</t>
  </si>
  <si>
    <t>IIZUKA Shota</t>
  </si>
  <si>
    <t>JPN</t>
  </si>
  <si>
    <t>MATADI Emmanuel</t>
  </si>
  <si>
    <t>LBR</t>
  </si>
  <si>
    <t>MATSENJWA Sibusiso</t>
  </si>
  <si>
    <t>SWZ</t>
  </si>
  <si>
    <t>CADOGAN Levi</t>
  </si>
  <si>
    <t>BAR</t>
  </si>
  <si>
    <t>ODELE Tega</t>
  </si>
  <si>
    <t>VIDES Jorge</t>
  </si>
  <si>
    <t>BRA</t>
  </si>
  <si>
    <t>LEOTLELA Tlotliso</t>
  </si>
  <si>
    <t>DESALU Eseosa</t>
  </si>
  <si>
    <t>SMITH Teray</t>
  </si>
  <si>
    <t>KIKI Didier</t>
  </si>
  <si>
    <t>BEN</t>
  </si>
  <si>
    <t>GITTENS Ramon</t>
  </si>
  <si>
    <t>SMELYK Serhiy</t>
  </si>
  <si>
    <t>UKR</t>
  </si>
  <si>
    <t>MENGA Aleixo-Platini</t>
  </si>
  <si>
    <t>FUJIMITSU Kenji</t>
  </si>
  <si>
    <t>MARTINEZ Yancarlos</t>
  </si>
  <si>
    <t>DOM</t>
  </si>
  <si>
    <t>MUNYAI Clarence</t>
  </si>
  <si>
    <t>ELLIS JR Burkheart</t>
  </si>
  <si>
    <t>HARTMANN Alexander</t>
  </si>
  <si>
    <t>AUS</t>
  </si>
  <si>
    <t>TSUMBA Tatenda</t>
  </si>
  <si>
    <t>ZIM</t>
  </si>
  <si>
    <t>PALACIOS Rolando</t>
  </si>
  <si>
    <t>HON</t>
  </si>
  <si>
    <t>PINIAU Theo</t>
  </si>
  <si>
    <t>PNG</t>
  </si>
  <si>
    <t>RODNEY Brendon</t>
  </si>
  <si>
    <t>MANENTI Davide</t>
  </si>
  <si>
    <t>JAMMEH Adama</t>
  </si>
  <si>
    <t>GAM</t>
  </si>
  <si>
    <t>HOUSTON Harold</t>
  </si>
  <si>
    <t>BER</t>
  </si>
  <si>
    <t>DABLA Fabrice</t>
  </si>
  <si>
    <t>TOG</t>
  </si>
  <si>
    <t>REUS Julian</t>
  </si>
  <si>
    <t>MENA Reynier</t>
  </si>
  <si>
    <t>ZALEWSKI Karol</t>
  </si>
  <si>
    <t>POL</t>
  </si>
  <si>
    <t>de BARROS Bruno</t>
  </si>
  <si>
    <t>BODROV Ihor</t>
  </si>
  <si>
    <t>NKANATA Carvin</t>
  </si>
  <si>
    <t>KEN</t>
  </si>
  <si>
    <t>BOCKARIE Solomon</t>
  </si>
  <si>
    <t>GREAUX Kyle</t>
  </si>
  <si>
    <t>BORLEE Jonathan</t>
  </si>
  <si>
    <t>BEL</t>
  </si>
  <si>
    <t>TAKASE Kei</t>
  </si>
  <si>
    <t>ALI Ahmed</t>
  </si>
  <si>
    <t>SUD</t>
  </si>
  <si>
    <t>SAIDY NDURE Jaysuma</t>
  </si>
  <si>
    <t>NOR</t>
  </si>
  <si>
    <t>KOFFI Hua Wilfried</t>
  </si>
  <si>
    <t>CIV</t>
  </si>
  <si>
    <t>ADAMS Antoine</t>
  </si>
  <si>
    <t>SKN</t>
  </si>
  <si>
    <t>del CARMEN Stanly</t>
  </si>
  <si>
    <t>da SILVA JUNIOR Aldemir</t>
  </si>
  <si>
    <t>JONES Brandon</t>
  </si>
  <si>
    <t>BIZ</t>
  </si>
  <si>
    <t>Best time</t>
  </si>
  <si>
    <t>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</si>
</sst>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E13:L89" totalsRowShown="0">
  <autoFilter ref="E13:L89"/>
  <tableColumns count="8">
    <tableColumn id="1" name="Name"/>
    <tableColumn id="2" name="Country"/>
    <tableColumn id="3" name="Age"/>
    <tableColumn id="4" name="Round 1"/>
    <tableColumn id="5" name="Round 2"/>
    <tableColumn id="6" name="Round 3"/>
    <tableColumn id="7" name="Best time" dataDxfId="1">
      <calculatedColumnFormula>MIN(Table1[[#This Row],[Round 1]:[Round 3]])</calculatedColumnFormula>
    </tableColumn>
    <tableColumn id="8" name="Countries" dataDxfId="0">
      <calculatedColumnFormula>1/(COUNTIF(Table1[Country],Table1[[#This Row],[Country]]))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89"/>
  <sheetViews>
    <sheetView tabSelected="1" topLeftCell="A6" workbookViewId="0">
      <selection activeCell="L11" sqref="L11"/>
    </sheetView>
  </sheetViews>
  <sheetFormatPr defaultRowHeight="14.5" x14ac:dyDescent="0.35"/>
  <cols>
    <col min="5" max="5" width="59.6328125" customWidth="1"/>
    <col min="6" max="6" width="9.54296875" customWidth="1"/>
    <col min="8" max="10" width="9.7265625" customWidth="1"/>
    <col min="11" max="11" width="10.1796875" customWidth="1"/>
    <col min="12" max="12" width="10.08984375" customWidth="1"/>
  </cols>
  <sheetData>
    <row r="5" spans="2:12" x14ac:dyDescent="0.35">
      <c r="B5">
        <f>AVERAGE(Table1[[Round 1]:[Round 3]])</f>
        <v>20.502222222222226</v>
      </c>
      <c r="D5">
        <v>1</v>
      </c>
      <c r="E5" t="s">
        <v>0</v>
      </c>
      <c r="F5">
        <f>AVERAGE(Table1[[Round 1]:[Round 3]])</f>
        <v>20.502222222222226</v>
      </c>
      <c r="L5">
        <v>20.502222222222226</v>
      </c>
    </row>
    <row r="6" spans="2:12" x14ac:dyDescent="0.35">
      <c r="B6">
        <f>MIN(Table1[Age])</f>
        <v>18.28</v>
      </c>
      <c r="D6">
        <v>2</v>
      </c>
      <c r="E6" t="s">
        <v>1</v>
      </c>
      <c r="F6">
        <f>MIN(Table1[Age])</f>
        <v>18.28</v>
      </c>
      <c r="L6">
        <v>18.28</v>
      </c>
    </row>
    <row r="7" spans="2:12" x14ac:dyDescent="0.35">
      <c r="B7">
        <f>COUNTIF(Table1[Age],"&lt;=25")</f>
        <v>33</v>
      </c>
      <c r="D7">
        <v>3</v>
      </c>
      <c r="E7" t="s">
        <v>2</v>
      </c>
      <c r="F7">
        <f>COUNTIF(Table1[Age],"&lt;=25")</f>
        <v>33</v>
      </c>
      <c r="L7">
        <v>33</v>
      </c>
    </row>
    <row r="8" spans="2:12" x14ac:dyDescent="0.35">
      <c r="B8">
        <f>_xlfn.MINIFS(Table1[Best time],Table1[Age],"&lt;=25")</f>
        <v>19.8</v>
      </c>
      <c r="D8">
        <v>4</v>
      </c>
      <c r="E8" t="s">
        <v>3</v>
      </c>
      <c r="G8">
        <f>_xlfn.MINIFS(Table1[Best time],Table1[Age],"&lt;=25")</f>
        <v>19.8</v>
      </c>
      <c r="L8">
        <v>19.8</v>
      </c>
    </row>
    <row r="9" spans="2:12" x14ac:dyDescent="0.35">
      <c r="D9">
        <v>5</v>
      </c>
      <c r="E9" t="s">
        <v>4</v>
      </c>
      <c r="G9" t="str">
        <f ca="1">_xlfn.FORMULATEXT(L14)</f>
        <v>=1/(COUNTIF([Country],[@Country]))</v>
      </c>
      <c r="L9">
        <v>48</v>
      </c>
    </row>
    <row r="11" spans="2:12" x14ac:dyDescent="0.35">
      <c r="L11">
        <f>SUM(Table1[Countries])</f>
        <v>48</v>
      </c>
    </row>
    <row r="12" spans="2:12" x14ac:dyDescent="0.35">
      <c r="H12" t="s">
        <v>5</v>
      </c>
    </row>
    <row r="13" spans="2:12" x14ac:dyDescent="0.35">
      <c r="E13" t="s">
        <v>6</v>
      </c>
      <c r="F13" t="s">
        <v>7</v>
      </c>
      <c r="G13" t="s">
        <v>8</v>
      </c>
      <c r="H13" t="s">
        <v>9</v>
      </c>
      <c r="I13" t="s">
        <v>10</v>
      </c>
      <c r="J13" t="s">
        <v>11</v>
      </c>
      <c r="K13" t="s">
        <v>136</v>
      </c>
      <c r="L13" t="s">
        <v>137</v>
      </c>
    </row>
    <row r="14" spans="2:12" x14ac:dyDescent="0.35">
      <c r="E14" t="s">
        <v>12</v>
      </c>
      <c r="F14" t="s">
        <v>13</v>
      </c>
      <c r="G14">
        <v>30.01</v>
      </c>
      <c r="H14">
        <v>20.28</v>
      </c>
      <c r="I14">
        <v>19.78</v>
      </c>
      <c r="J14">
        <v>19.78</v>
      </c>
      <c r="K14">
        <f>MIN(Table1[[#This Row],[Round 1]:[Round 3]])</f>
        <v>19.78</v>
      </c>
      <c r="L14">
        <f>1/(COUNTIF(Table1[Country],Table1[[#This Row],[Country]]))</f>
        <v>0.33333333333333331</v>
      </c>
    </row>
    <row r="15" spans="2:12" x14ac:dyDescent="0.35">
      <c r="E15" t="s">
        <v>14</v>
      </c>
      <c r="F15" t="s">
        <v>15</v>
      </c>
      <c r="G15">
        <v>21.79</v>
      </c>
      <c r="H15">
        <v>20.09</v>
      </c>
      <c r="I15">
        <v>19.8</v>
      </c>
      <c r="J15">
        <v>20.02</v>
      </c>
      <c r="K15">
        <f>MIN(Table1[[#This Row],[Round 1]:[Round 3]])</f>
        <v>19.8</v>
      </c>
      <c r="L15">
        <f>1/(COUNTIF(Table1[Country],Table1[[#This Row],[Country]]))</f>
        <v>0.33333333333333331</v>
      </c>
    </row>
    <row r="16" spans="2:12" x14ac:dyDescent="0.35">
      <c r="E16" t="s">
        <v>16</v>
      </c>
      <c r="F16" t="s">
        <v>17</v>
      </c>
      <c r="G16">
        <v>26.21</v>
      </c>
      <c r="H16">
        <v>20.28</v>
      </c>
      <c r="I16">
        <v>20.010000000000002</v>
      </c>
      <c r="J16">
        <v>20.12</v>
      </c>
      <c r="K16">
        <f>MIN(Table1[[#This Row],[Round 1]:[Round 3]])</f>
        <v>20.010000000000002</v>
      </c>
      <c r="L16">
        <f>1/(COUNTIF(Table1[Country],Table1[[#This Row],[Country]]))</f>
        <v>1</v>
      </c>
    </row>
    <row r="17" spans="5:12" x14ac:dyDescent="0.35">
      <c r="E17" t="s">
        <v>18</v>
      </c>
      <c r="F17" t="s">
        <v>19</v>
      </c>
      <c r="G17">
        <v>22.88</v>
      </c>
      <c r="H17">
        <v>20.2</v>
      </c>
      <c r="I17">
        <v>20.079999999999998</v>
      </c>
      <c r="J17">
        <v>20.12</v>
      </c>
      <c r="K17">
        <f>MIN(Table1[[#This Row],[Round 1]:[Round 3]])</f>
        <v>20.079999999999998</v>
      </c>
      <c r="L17">
        <f>1/(COUNTIF(Table1[Country],Table1[[#This Row],[Country]]))</f>
        <v>0.33333333333333331</v>
      </c>
    </row>
    <row r="18" spans="5:12" x14ac:dyDescent="0.35">
      <c r="E18" t="s">
        <v>20</v>
      </c>
      <c r="F18" t="s">
        <v>21</v>
      </c>
      <c r="G18">
        <v>32.15</v>
      </c>
      <c r="H18">
        <v>20.29</v>
      </c>
      <c r="I18">
        <v>20.100000000000001</v>
      </c>
      <c r="J18">
        <v>20.13</v>
      </c>
      <c r="K18">
        <f>MIN(Table1[[#This Row],[Round 1]:[Round 3]])</f>
        <v>20.100000000000001</v>
      </c>
      <c r="L18">
        <f>1/(COUNTIF(Table1[Country],Table1[[#This Row],[Country]]))</f>
        <v>0.5</v>
      </c>
    </row>
    <row r="19" spans="5:12" x14ac:dyDescent="0.35">
      <c r="E19" t="s">
        <v>22</v>
      </c>
      <c r="F19" t="s">
        <v>23</v>
      </c>
      <c r="G19">
        <v>30.16</v>
      </c>
      <c r="H19">
        <v>20.149999999999999</v>
      </c>
      <c r="I19">
        <v>19.940000000000001</v>
      </c>
      <c r="J19">
        <v>20.190000000000001</v>
      </c>
      <c r="K19">
        <f>MIN(Table1[[#This Row],[Round 1]:[Round 3]])</f>
        <v>19.940000000000001</v>
      </c>
      <c r="L19">
        <f>1/(COUNTIF(Table1[Country],Table1[[#This Row],[Country]]))</f>
        <v>0.33333333333333331</v>
      </c>
    </row>
    <row r="20" spans="5:12" x14ac:dyDescent="0.35">
      <c r="E20" t="s">
        <v>24</v>
      </c>
      <c r="F20" t="s">
        <v>25</v>
      </c>
      <c r="G20">
        <v>26.71</v>
      </c>
      <c r="H20">
        <v>20.190000000000001</v>
      </c>
      <c r="I20">
        <v>20.07</v>
      </c>
      <c r="J20">
        <v>20.23</v>
      </c>
      <c r="K20">
        <f>MIN(Table1[[#This Row],[Round 1]:[Round 3]])</f>
        <v>20.07</v>
      </c>
      <c r="L20">
        <f>1/(COUNTIF(Table1[Country],Table1[[#This Row],[Country]]))</f>
        <v>1</v>
      </c>
    </row>
    <row r="21" spans="5:12" x14ac:dyDescent="0.35">
      <c r="E21" t="s">
        <v>26</v>
      </c>
      <c r="F21" t="s">
        <v>27</v>
      </c>
      <c r="G21">
        <v>26.24</v>
      </c>
      <c r="H21">
        <v>20.23</v>
      </c>
      <c r="I21">
        <v>20.09</v>
      </c>
      <c r="J21">
        <v>20.43</v>
      </c>
      <c r="K21">
        <f>MIN(Table1[[#This Row],[Round 1]:[Round 3]])</f>
        <v>20.09</v>
      </c>
      <c r="L21">
        <f>1/(COUNTIF(Table1[Country],Table1[[#This Row],[Country]]))</f>
        <v>0.5</v>
      </c>
    </row>
    <row r="22" spans="5:12" x14ac:dyDescent="0.35">
      <c r="E22" t="s">
        <v>28</v>
      </c>
      <c r="F22" t="s">
        <v>19</v>
      </c>
      <c r="G22">
        <v>25.32</v>
      </c>
      <c r="H22">
        <v>20.27</v>
      </c>
      <c r="I22">
        <v>20.25</v>
      </c>
      <c r="K22">
        <f>MIN(Table1[[#This Row],[Round 1]:[Round 3]])</f>
        <v>20.25</v>
      </c>
      <c r="L22">
        <f>1/(COUNTIF(Table1[Country],Table1[[#This Row],[Country]]))</f>
        <v>0.33333333333333331</v>
      </c>
    </row>
    <row r="23" spans="5:12" x14ac:dyDescent="0.35">
      <c r="E23" t="s">
        <v>29</v>
      </c>
      <c r="F23" t="s">
        <v>13</v>
      </c>
      <c r="G23">
        <v>26.38</v>
      </c>
      <c r="H23">
        <v>20.149999999999999</v>
      </c>
      <c r="I23">
        <v>20.309999999999999</v>
      </c>
      <c r="K23">
        <f>MIN(Table1[[#This Row],[Round 1]:[Round 3]])</f>
        <v>20.149999999999999</v>
      </c>
      <c r="L23">
        <f>1/(COUNTIF(Table1[Country],Table1[[#This Row],[Country]]))</f>
        <v>0.33333333333333331</v>
      </c>
    </row>
    <row r="24" spans="5:12" x14ac:dyDescent="0.35">
      <c r="E24" t="s">
        <v>30</v>
      </c>
      <c r="F24" t="s">
        <v>31</v>
      </c>
      <c r="G24">
        <v>30.59</v>
      </c>
      <c r="H24">
        <v>20.27</v>
      </c>
      <c r="I24">
        <v>20.329999999999998</v>
      </c>
      <c r="K24">
        <f>MIN(Table1[[#This Row],[Round 1]:[Round 3]])</f>
        <v>20.27</v>
      </c>
      <c r="L24">
        <f>1/(COUNTIF(Table1[Country],Table1[[#This Row],[Country]]))</f>
        <v>0.5</v>
      </c>
    </row>
    <row r="25" spans="5:12" x14ac:dyDescent="0.35">
      <c r="E25" t="s">
        <v>32</v>
      </c>
      <c r="F25" t="s">
        <v>33</v>
      </c>
      <c r="G25">
        <v>30.92</v>
      </c>
      <c r="H25">
        <v>20.2</v>
      </c>
      <c r="I25">
        <v>20.329999999999998</v>
      </c>
      <c r="K25">
        <f>MIN(Table1[[#This Row],[Round 1]:[Round 3]])</f>
        <v>20.2</v>
      </c>
      <c r="L25">
        <f>1/(COUNTIF(Table1[Country],Table1[[#This Row],[Country]]))</f>
        <v>1</v>
      </c>
    </row>
    <row r="26" spans="5:12" x14ac:dyDescent="0.35">
      <c r="E26" t="s">
        <v>34</v>
      </c>
      <c r="F26" t="s">
        <v>15</v>
      </c>
      <c r="G26">
        <v>24.24</v>
      </c>
      <c r="H26">
        <v>20.23</v>
      </c>
      <c r="I26">
        <v>20.37</v>
      </c>
      <c r="K26">
        <f>MIN(Table1[[#This Row],[Round 1]:[Round 3]])</f>
        <v>20.23</v>
      </c>
      <c r="L26">
        <f>1/(COUNTIF(Table1[Country],Table1[[#This Row],[Country]]))</f>
        <v>0.33333333333333331</v>
      </c>
    </row>
    <row r="27" spans="5:12" x14ac:dyDescent="0.35">
      <c r="E27" t="s">
        <v>35</v>
      </c>
      <c r="F27" t="s">
        <v>36</v>
      </c>
      <c r="G27">
        <v>30.55</v>
      </c>
      <c r="H27">
        <v>20.29</v>
      </c>
      <c r="I27">
        <v>20.48</v>
      </c>
      <c r="K27">
        <f>MIN(Table1[[#This Row],[Round 1]:[Round 3]])</f>
        <v>20.29</v>
      </c>
      <c r="L27">
        <f>1/(COUNTIF(Table1[Country],Table1[[#This Row],[Country]]))</f>
        <v>1</v>
      </c>
    </row>
    <row r="28" spans="5:12" x14ac:dyDescent="0.35">
      <c r="E28" t="s">
        <v>37</v>
      </c>
      <c r="F28" t="s">
        <v>38</v>
      </c>
      <c r="G28">
        <v>20.48</v>
      </c>
      <c r="H28">
        <v>20.190000000000001</v>
      </c>
      <c r="I28">
        <v>20.43</v>
      </c>
      <c r="K28">
        <f>MIN(Table1[[#This Row],[Round 1]:[Round 3]])</f>
        <v>20.190000000000001</v>
      </c>
      <c r="L28">
        <f>1/(COUNTIF(Table1[Country],Table1[[#This Row],[Country]]))</f>
        <v>1</v>
      </c>
    </row>
    <row r="29" spans="5:12" x14ac:dyDescent="0.35">
      <c r="E29" t="s">
        <v>39</v>
      </c>
      <c r="F29" t="s">
        <v>23</v>
      </c>
      <c r="G29">
        <v>25.44</v>
      </c>
      <c r="H29">
        <v>20.309999999999999</v>
      </c>
      <c r="I29">
        <v>20.43</v>
      </c>
      <c r="K29">
        <f>MIN(Table1[[#This Row],[Round 1]:[Round 3]])</f>
        <v>20.309999999999999</v>
      </c>
      <c r="L29">
        <f>1/(COUNTIF(Table1[Country],Table1[[#This Row],[Country]]))</f>
        <v>0.33333333333333331</v>
      </c>
    </row>
    <row r="30" spans="5:12" x14ac:dyDescent="0.35">
      <c r="E30" t="s">
        <v>40</v>
      </c>
      <c r="F30" t="s">
        <v>41</v>
      </c>
      <c r="G30">
        <v>19.88</v>
      </c>
      <c r="H30">
        <v>20.34</v>
      </c>
      <c r="I30">
        <v>20.59</v>
      </c>
      <c r="K30">
        <f>MIN(Table1[[#This Row],[Round 1]:[Round 3]])</f>
        <v>20.34</v>
      </c>
      <c r="L30">
        <f>1/(COUNTIF(Table1[Country],Table1[[#This Row],[Country]]))</f>
        <v>0.5</v>
      </c>
    </row>
    <row r="31" spans="5:12" x14ac:dyDescent="0.35">
      <c r="E31" t="s">
        <v>42</v>
      </c>
      <c r="F31" t="s">
        <v>43</v>
      </c>
      <c r="G31">
        <v>24.78</v>
      </c>
      <c r="H31">
        <v>20.440000000000001</v>
      </c>
      <c r="I31">
        <v>20.6</v>
      </c>
      <c r="K31">
        <f>MIN(Table1[[#This Row],[Round 1]:[Round 3]])</f>
        <v>20.440000000000001</v>
      </c>
      <c r="L31">
        <f>1/(COUNTIF(Table1[Country],Table1[[#This Row],[Country]]))</f>
        <v>0.5</v>
      </c>
    </row>
    <row r="32" spans="5:12" x14ac:dyDescent="0.35">
      <c r="E32" t="s">
        <v>44</v>
      </c>
      <c r="F32" t="s">
        <v>23</v>
      </c>
      <c r="G32">
        <v>34.54</v>
      </c>
      <c r="H32">
        <v>20.420000000000002</v>
      </c>
      <c r="I32">
        <v>20.13</v>
      </c>
      <c r="K32">
        <f>MIN(Table1[[#This Row],[Round 1]:[Round 3]])</f>
        <v>20.13</v>
      </c>
      <c r="L32">
        <f>1/(COUNTIF(Table1[Country],Table1[[#This Row],[Country]]))</f>
        <v>0.33333333333333331</v>
      </c>
    </row>
    <row r="33" spans="5:12" x14ac:dyDescent="0.35">
      <c r="E33" t="s">
        <v>45</v>
      </c>
      <c r="F33" t="s">
        <v>46</v>
      </c>
      <c r="G33">
        <v>24.93</v>
      </c>
      <c r="H33">
        <v>20.12</v>
      </c>
      <c r="I33">
        <v>20.16</v>
      </c>
      <c r="K33">
        <f>MIN(Table1[[#This Row],[Round 1]:[Round 3]])</f>
        <v>20.12</v>
      </c>
      <c r="L33">
        <f>1/(COUNTIF(Table1[Country],Table1[[#This Row],[Country]]))</f>
        <v>1</v>
      </c>
    </row>
    <row r="34" spans="5:12" x14ac:dyDescent="0.35">
      <c r="E34" t="s">
        <v>47</v>
      </c>
      <c r="F34" t="s">
        <v>19</v>
      </c>
      <c r="G34">
        <v>22.39</v>
      </c>
      <c r="H34">
        <v>20.239999999999998</v>
      </c>
      <c r="I34">
        <v>20.25</v>
      </c>
      <c r="K34">
        <f>MIN(Table1[[#This Row],[Round 1]:[Round 3]])</f>
        <v>20.239999999999998</v>
      </c>
      <c r="L34">
        <f>1/(COUNTIF(Table1[Country],Table1[[#This Row],[Country]]))</f>
        <v>0.33333333333333331</v>
      </c>
    </row>
    <row r="35" spans="5:12" x14ac:dyDescent="0.35">
      <c r="E35" t="s">
        <v>48</v>
      </c>
      <c r="F35" t="s">
        <v>13</v>
      </c>
      <c r="G35">
        <v>26.66</v>
      </c>
      <c r="H35">
        <v>20.13</v>
      </c>
      <c r="I35">
        <v>20.37</v>
      </c>
      <c r="K35">
        <f>MIN(Table1[[#This Row],[Round 1]:[Round 3]])</f>
        <v>20.13</v>
      </c>
      <c r="L35">
        <f>1/(COUNTIF(Table1[Country],Table1[[#This Row],[Country]]))</f>
        <v>0.33333333333333331</v>
      </c>
    </row>
    <row r="36" spans="5:12" x14ac:dyDescent="0.35">
      <c r="E36" t="s">
        <v>49</v>
      </c>
      <c r="F36" t="s">
        <v>50</v>
      </c>
      <c r="G36">
        <v>26.47</v>
      </c>
      <c r="H36">
        <v>20.309999999999999</v>
      </c>
      <c r="I36">
        <v>20.63</v>
      </c>
      <c r="K36">
        <f>MIN(Table1[[#This Row],[Round 1]:[Round 3]])</f>
        <v>20.309999999999999</v>
      </c>
      <c r="L36">
        <f>1/(COUNTIF(Table1[Country],Table1[[#This Row],[Country]]))</f>
        <v>1</v>
      </c>
    </row>
    <row r="37" spans="5:12" x14ac:dyDescent="0.35">
      <c r="E37" t="s">
        <v>51</v>
      </c>
      <c r="F37" t="s">
        <v>52</v>
      </c>
      <c r="G37">
        <v>28</v>
      </c>
      <c r="H37">
        <v>20.58</v>
      </c>
      <c r="I37">
        <v>20.88</v>
      </c>
      <c r="K37">
        <f>MIN(Table1[[#This Row],[Round 1]:[Round 3]])</f>
        <v>20.58</v>
      </c>
      <c r="L37">
        <f>1/(COUNTIF(Table1[Country],Table1[[#This Row],[Country]]))</f>
        <v>0.33333333333333331</v>
      </c>
    </row>
    <row r="38" spans="5:12" x14ac:dyDescent="0.35">
      <c r="E38" t="s">
        <v>53</v>
      </c>
      <c r="F38" t="s">
        <v>54</v>
      </c>
      <c r="G38">
        <v>25.28</v>
      </c>
      <c r="H38">
        <v>20.36</v>
      </c>
      <c r="K38">
        <f>MIN(Table1[[#This Row],[Round 1]:[Round 3]])</f>
        <v>20.36</v>
      </c>
      <c r="L38">
        <f>1/(COUNTIF(Table1[Country],Table1[[#This Row],[Country]]))</f>
        <v>1</v>
      </c>
    </row>
    <row r="39" spans="5:12" x14ac:dyDescent="0.35">
      <c r="E39" t="s">
        <v>55</v>
      </c>
      <c r="F39" t="s">
        <v>56</v>
      </c>
      <c r="G39">
        <v>28.99</v>
      </c>
      <c r="H39">
        <v>20.51</v>
      </c>
      <c r="K39">
        <f>MIN(Table1[[#This Row],[Round 1]:[Round 3]])</f>
        <v>20.51</v>
      </c>
      <c r="L39">
        <f>1/(COUNTIF(Table1[Country],Table1[[#This Row],[Country]]))</f>
        <v>1</v>
      </c>
    </row>
    <row r="40" spans="5:12" x14ac:dyDescent="0.35">
      <c r="E40" t="s">
        <v>57</v>
      </c>
      <c r="F40" t="s">
        <v>27</v>
      </c>
      <c r="G40">
        <v>27.31</v>
      </c>
      <c r="H40">
        <v>20.58</v>
      </c>
      <c r="K40">
        <f>MIN(Table1[[#This Row],[Round 1]:[Round 3]])</f>
        <v>20.58</v>
      </c>
      <c r="L40">
        <f>1/(COUNTIF(Table1[Country],Table1[[#This Row],[Country]]))</f>
        <v>0.5</v>
      </c>
    </row>
    <row r="41" spans="5:12" x14ac:dyDescent="0.35">
      <c r="E41" t="s">
        <v>58</v>
      </c>
      <c r="F41" t="s">
        <v>59</v>
      </c>
      <c r="G41">
        <v>27.38</v>
      </c>
      <c r="H41">
        <v>20.65</v>
      </c>
      <c r="K41">
        <f>MIN(Table1[[#This Row],[Round 1]:[Round 3]])</f>
        <v>20.65</v>
      </c>
      <c r="L41">
        <f>1/(COUNTIF(Table1[Country],Table1[[#This Row],[Country]]))</f>
        <v>1</v>
      </c>
    </row>
    <row r="42" spans="5:12" x14ac:dyDescent="0.35">
      <c r="E42" t="s">
        <v>60</v>
      </c>
      <c r="F42" t="s">
        <v>61</v>
      </c>
      <c r="G42">
        <v>24.07</v>
      </c>
      <c r="H42">
        <v>20.53</v>
      </c>
      <c r="K42">
        <f>MIN(Table1[[#This Row],[Round 1]:[Round 3]])</f>
        <v>20.53</v>
      </c>
      <c r="L42">
        <f>1/(COUNTIF(Table1[Country],Table1[[#This Row],[Country]]))</f>
        <v>0.33333333333333331</v>
      </c>
    </row>
    <row r="43" spans="5:12" x14ac:dyDescent="0.35">
      <c r="E43" t="s">
        <v>62</v>
      </c>
      <c r="F43" t="s">
        <v>63</v>
      </c>
      <c r="G43">
        <v>25.17</v>
      </c>
      <c r="H43">
        <v>20.61</v>
      </c>
      <c r="K43">
        <f>MIN(Table1[[#This Row],[Round 1]:[Round 3]])</f>
        <v>20.61</v>
      </c>
      <c r="L43">
        <f>1/(COUNTIF(Table1[Country],Table1[[#This Row],[Country]]))</f>
        <v>0.33333333333333331</v>
      </c>
    </row>
    <row r="44" spans="5:12" x14ac:dyDescent="0.35">
      <c r="E44" t="s">
        <v>64</v>
      </c>
      <c r="F44" t="s">
        <v>65</v>
      </c>
      <c r="G44">
        <v>20.94</v>
      </c>
      <c r="H44">
        <v>20.65</v>
      </c>
      <c r="K44">
        <f>MIN(Table1[[#This Row],[Round 1]:[Round 3]])</f>
        <v>20.65</v>
      </c>
      <c r="L44">
        <f>1/(COUNTIF(Table1[Country],Table1[[#This Row],[Country]]))</f>
        <v>1</v>
      </c>
    </row>
    <row r="45" spans="5:12" x14ac:dyDescent="0.35">
      <c r="E45" t="s">
        <v>66</v>
      </c>
      <c r="F45" t="s">
        <v>67</v>
      </c>
      <c r="G45">
        <v>23.96</v>
      </c>
      <c r="H45">
        <v>20.74</v>
      </c>
      <c r="K45">
        <f>MIN(Table1[[#This Row],[Round 1]:[Round 3]])</f>
        <v>20.74</v>
      </c>
      <c r="L45">
        <f>1/(COUNTIF(Table1[Country],Table1[[#This Row],[Country]]))</f>
        <v>0.5</v>
      </c>
    </row>
    <row r="46" spans="5:12" x14ac:dyDescent="0.35">
      <c r="E46" t="s">
        <v>68</v>
      </c>
      <c r="F46" t="s">
        <v>69</v>
      </c>
      <c r="G46">
        <v>22.63</v>
      </c>
      <c r="H46">
        <v>20.78</v>
      </c>
      <c r="K46">
        <f>MIN(Table1[[#This Row],[Round 1]:[Round 3]])</f>
        <v>20.78</v>
      </c>
      <c r="L46">
        <f>1/(COUNTIF(Table1[Country],Table1[[#This Row],[Country]]))</f>
        <v>1</v>
      </c>
    </row>
    <row r="47" spans="5:12" x14ac:dyDescent="0.35">
      <c r="E47" t="s">
        <v>70</v>
      </c>
      <c r="F47" t="s">
        <v>71</v>
      </c>
      <c r="G47">
        <v>25.17</v>
      </c>
      <c r="H47">
        <v>20.49</v>
      </c>
      <c r="K47">
        <f>MIN(Table1[[#This Row],[Round 1]:[Round 3]])</f>
        <v>20.49</v>
      </c>
      <c r="L47">
        <f>1/(COUNTIF(Table1[Country],Table1[[#This Row],[Country]]))</f>
        <v>0.33333333333333331</v>
      </c>
    </row>
    <row r="48" spans="5:12" x14ac:dyDescent="0.35">
      <c r="E48" t="s">
        <v>72</v>
      </c>
      <c r="F48" t="s">
        <v>73</v>
      </c>
      <c r="G48">
        <v>25.36</v>
      </c>
      <c r="H48">
        <v>20.49</v>
      </c>
      <c r="K48">
        <f>MIN(Table1[[#This Row],[Round 1]:[Round 3]])</f>
        <v>20.49</v>
      </c>
      <c r="L48">
        <f>1/(COUNTIF(Table1[Country],Table1[[#This Row],[Country]]))</f>
        <v>1</v>
      </c>
    </row>
    <row r="49" spans="5:12" x14ac:dyDescent="0.35">
      <c r="E49" t="s">
        <v>74</v>
      </c>
      <c r="F49" t="s">
        <v>75</v>
      </c>
      <c r="G49">
        <v>28.32</v>
      </c>
      <c r="H49">
        <v>20.63</v>
      </c>
      <c r="K49">
        <f>MIN(Table1[[#This Row],[Round 1]:[Round 3]])</f>
        <v>20.63</v>
      </c>
      <c r="L49">
        <f>1/(COUNTIF(Table1[Country],Table1[[#This Row],[Country]]))</f>
        <v>1</v>
      </c>
    </row>
    <row r="50" spans="5:12" x14ac:dyDescent="0.35">
      <c r="E50" t="s">
        <v>76</v>
      </c>
      <c r="F50" t="s">
        <v>77</v>
      </c>
      <c r="G50">
        <v>20.79</v>
      </c>
      <c r="H50">
        <v>21.02</v>
      </c>
      <c r="K50">
        <f>MIN(Table1[[#This Row],[Round 1]:[Round 3]])</f>
        <v>21.02</v>
      </c>
      <c r="L50">
        <f>1/(COUNTIF(Table1[Country],Table1[[#This Row],[Country]]))</f>
        <v>0.33333333333333331</v>
      </c>
    </row>
    <row r="51" spans="5:12" x14ac:dyDescent="0.35">
      <c r="E51" t="s">
        <v>78</v>
      </c>
      <c r="F51" t="s">
        <v>41</v>
      </c>
      <c r="G51">
        <v>20.72</v>
      </c>
      <c r="H51">
        <v>21.25</v>
      </c>
      <c r="K51">
        <f>MIN(Table1[[#This Row],[Round 1]:[Round 3]])</f>
        <v>21.25</v>
      </c>
      <c r="L51">
        <f>1/(COUNTIF(Table1[Country],Table1[[#This Row],[Country]]))</f>
        <v>0.5</v>
      </c>
    </row>
    <row r="52" spans="5:12" x14ac:dyDescent="0.35">
      <c r="E52" t="s">
        <v>79</v>
      </c>
      <c r="F52" t="s">
        <v>80</v>
      </c>
      <c r="G52">
        <v>23.75</v>
      </c>
      <c r="H52">
        <v>20.5</v>
      </c>
      <c r="K52">
        <f>MIN(Table1[[#This Row],[Round 1]:[Round 3]])</f>
        <v>20.5</v>
      </c>
      <c r="L52">
        <f>1/(COUNTIF(Table1[Country],Table1[[#This Row],[Country]]))</f>
        <v>0.33333333333333331</v>
      </c>
    </row>
    <row r="53" spans="5:12" x14ac:dyDescent="0.35">
      <c r="E53" t="s">
        <v>81</v>
      </c>
      <c r="F53" t="s">
        <v>61</v>
      </c>
      <c r="G53">
        <v>18.28</v>
      </c>
      <c r="H53">
        <v>20.59</v>
      </c>
      <c r="K53">
        <f>MIN(Table1[[#This Row],[Round 1]:[Round 3]])</f>
        <v>20.59</v>
      </c>
      <c r="L53">
        <f>1/(COUNTIF(Table1[Country],Table1[[#This Row],[Country]]))</f>
        <v>0.33333333333333331</v>
      </c>
    </row>
    <row r="54" spans="5:12" x14ac:dyDescent="0.35">
      <c r="E54" t="s">
        <v>82</v>
      </c>
      <c r="F54" t="s">
        <v>52</v>
      </c>
      <c r="G54">
        <v>22.51</v>
      </c>
      <c r="H54">
        <v>20.65</v>
      </c>
      <c r="K54">
        <f>MIN(Table1[[#This Row],[Round 1]:[Round 3]])</f>
        <v>20.65</v>
      </c>
      <c r="L54">
        <f>1/(COUNTIF(Table1[Country],Table1[[#This Row],[Country]]))</f>
        <v>0.33333333333333331</v>
      </c>
    </row>
    <row r="55" spans="5:12" x14ac:dyDescent="0.35">
      <c r="E55" t="s">
        <v>83</v>
      </c>
      <c r="F55" t="s">
        <v>67</v>
      </c>
      <c r="G55">
        <v>21.9</v>
      </c>
      <c r="H55">
        <v>20.66</v>
      </c>
      <c r="K55">
        <f>MIN(Table1[[#This Row],[Round 1]:[Round 3]])</f>
        <v>20.66</v>
      </c>
      <c r="L55">
        <f>1/(COUNTIF(Table1[Country],Table1[[#This Row],[Country]]))</f>
        <v>0.5</v>
      </c>
    </row>
    <row r="56" spans="5:12" x14ac:dyDescent="0.35">
      <c r="E56" t="s">
        <v>84</v>
      </c>
      <c r="F56" t="s">
        <v>85</v>
      </c>
      <c r="G56">
        <v>20.73</v>
      </c>
      <c r="H56">
        <v>22.27</v>
      </c>
      <c r="K56">
        <f>MIN(Table1[[#This Row],[Round 1]:[Round 3]])</f>
        <v>22.27</v>
      </c>
      <c r="L56">
        <f>1/(COUNTIF(Table1[Country],Table1[[#This Row],[Country]]))</f>
        <v>1</v>
      </c>
    </row>
    <row r="57" spans="5:12" x14ac:dyDescent="0.35">
      <c r="E57" t="s">
        <v>86</v>
      </c>
      <c r="F57" t="s">
        <v>77</v>
      </c>
      <c r="G57">
        <v>29.1</v>
      </c>
      <c r="H57">
        <v>20.58</v>
      </c>
      <c r="K57">
        <f>MIN(Table1[[#This Row],[Round 1]:[Round 3]])</f>
        <v>20.58</v>
      </c>
      <c r="L57">
        <f>1/(COUNTIF(Table1[Country],Table1[[#This Row],[Country]]))</f>
        <v>0.33333333333333331</v>
      </c>
    </row>
    <row r="58" spans="5:12" x14ac:dyDescent="0.35">
      <c r="E58" t="s">
        <v>87</v>
      </c>
      <c r="F58" t="s">
        <v>88</v>
      </c>
      <c r="G58">
        <v>29.35</v>
      </c>
      <c r="H58">
        <v>20.66</v>
      </c>
      <c r="K58">
        <f>MIN(Table1[[#This Row],[Round 1]:[Round 3]])</f>
        <v>20.66</v>
      </c>
      <c r="L58">
        <f>1/(COUNTIF(Table1[Country],Table1[[#This Row],[Country]]))</f>
        <v>0.5</v>
      </c>
    </row>
    <row r="59" spans="5:12" x14ac:dyDescent="0.35">
      <c r="E59" t="s">
        <v>89</v>
      </c>
      <c r="F59" t="s">
        <v>63</v>
      </c>
      <c r="G59">
        <v>28.91</v>
      </c>
      <c r="H59">
        <v>20.8</v>
      </c>
      <c r="K59">
        <f>MIN(Table1[[#This Row],[Round 1]:[Round 3]])</f>
        <v>20.8</v>
      </c>
      <c r="L59">
        <f>1/(COUNTIF(Table1[Country],Table1[[#This Row],[Country]]))</f>
        <v>0.33333333333333331</v>
      </c>
    </row>
    <row r="60" spans="5:12" x14ac:dyDescent="0.35">
      <c r="E60" t="s">
        <v>90</v>
      </c>
      <c r="F60" t="s">
        <v>71</v>
      </c>
      <c r="G60">
        <v>30.32</v>
      </c>
      <c r="H60">
        <v>20.86</v>
      </c>
      <c r="K60">
        <f>MIN(Table1[[#This Row],[Round 1]:[Round 3]])</f>
        <v>20.86</v>
      </c>
      <c r="L60">
        <f>1/(COUNTIF(Table1[Country],Table1[[#This Row],[Country]]))</f>
        <v>0.33333333333333331</v>
      </c>
    </row>
    <row r="61" spans="5:12" x14ac:dyDescent="0.35">
      <c r="E61" t="s">
        <v>91</v>
      </c>
      <c r="F61" t="s">
        <v>92</v>
      </c>
      <c r="G61">
        <v>24.13</v>
      </c>
      <c r="H61">
        <v>20.97</v>
      </c>
      <c r="K61">
        <f>MIN(Table1[[#This Row],[Round 1]:[Round 3]])</f>
        <v>20.97</v>
      </c>
      <c r="L61">
        <f>1/(COUNTIF(Table1[Country],Table1[[#This Row],[Country]]))</f>
        <v>0.5</v>
      </c>
    </row>
    <row r="62" spans="5:12" x14ac:dyDescent="0.35">
      <c r="E62" t="s">
        <v>93</v>
      </c>
      <c r="F62" t="s">
        <v>61</v>
      </c>
      <c r="G62">
        <v>18.5</v>
      </c>
      <c r="H62">
        <v>20.66</v>
      </c>
      <c r="K62">
        <f>MIN(Table1[[#This Row],[Round 1]:[Round 3]])</f>
        <v>20.66</v>
      </c>
      <c r="L62">
        <f>1/(COUNTIF(Table1[Country],Table1[[#This Row],[Country]]))</f>
        <v>0.33333333333333331</v>
      </c>
    </row>
    <row r="63" spans="5:12" x14ac:dyDescent="0.35">
      <c r="E63" t="s">
        <v>94</v>
      </c>
      <c r="F63" t="s">
        <v>77</v>
      </c>
      <c r="G63">
        <v>23.93</v>
      </c>
      <c r="H63">
        <v>20.74</v>
      </c>
      <c r="K63">
        <f>MIN(Table1[[#This Row],[Round 1]:[Round 3]])</f>
        <v>20.74</v>
      </c>
      <c r="L63">
        <f>1/(COUNTIF(Table1[Country],Table1[[#This Row],[Country]]))</f>
        <v>0.33333333333333331</v>
      </c>
    </row>
    <row r="64" spans="5:12" x14ac:dyDescent="0.35">
      <c r="E64" t="s">
        <v>95</v>
      </c>
      <c r="F64" t="s">
        <v>96</v>
      </c>
      <c r="G64">
        <v>23.47</v>
      </c>
      <c r="H64">
        <v>21.02</v>
      </c>
      <c r="K64">
        <f>MIN(Table1[[#This Row],[Round 1]:[Round 3]])</f>
        <v>21.02</v>
      </c>
      <c r="L64">
        <f>1/(COUNTIF(Table1[Country],Table1[[#This Row],[Country]]))</f>
        <v>1</v>
      </c>
    </row>
    <row r="65" spans="5:12" x14ac:dyDescent="0.35">
      <c r="E65" t="s">
        <v>97</v>
      </c>
      <c r="F65" t="s">
        <v>98</v>
      </c>
      <c r="G65">
        <v>24.78</v>
      </c>
      <c r="H65">
        <v>21.04</v>
      </c>
      <c r="K65">
        <f>MIN(Table1[[#This Row],[Round 1]:[Round 3]])</f>
        <v>21.04</v>
      </c>
      <c r="L65">
        <f>1/(COUNTIF(Table1[Country],Table1[[#This Row],[Country]]))</f>
        <v>1</v>
      </c>
    </row>
    <row r="66" spans="5:12" x14ac:dyDescent="0.35">
      <c r="E66" t="s">
        <v>99</v>
      </c>
      <c r="F66" t="s">
        <v>100</v>
      </c>
      <c r="G66">
        <v>29.32</v>
      </c>
      <c r="H66">
        <v>21.32</v>
      </c>
      <c r="K66">
        <f>MIN(Table1[[#This Row],[Round 1]:[Round 3]])</f>
        <v>21.32</v>
      </c>
      <c r="L66">
        <f>1/(COUNTIF(Table1[Country],Table1[[#This Row],[Country]]))</f>
        <v>1</v>
      </c>
    </row>
    <row r="67" spans="5:12" x14ac:dyDescent="0.35">
      <c r="E67" t="s">
        <v>101</v>
      </c>
      <c r="F67" t="s">
        <v>102</v>
      </c>
      <c r="G67">
        <v>23.21</v>
      </c>
      <c r="H67">
        <v>22.14</v>
      </c>
      <c r="K67">
        <f>MIN(Table1[[#This Row],[Round 1]:[Round 3]])</f>
        <v>22.14</v>
      </c>
      <c r="L67">
        <f>1/(COUNTIF(Table1[Country],Table1[[#This Row],[Country]]))</f>
        <v>1</v>
      </c>
    </row>
    <row r="68" spans="5:12" x14ac:dyDescent="0.35">
      <c r="E68" t="s">
        <v>103</v>
      </c>
      <c r="F68" t="s">
        <v>15</v>
      </c>
      <c r="G68">
        <v>24.38</v>
      </c>
      <c r="H68">
        <v>20.34</v>
      </c>
      <c r="K68">
        <f>MIN(Table1[[#This Row],[Round 1]:[Round 3]])</f>
        <v>20.34</v>
      </c>
      <c r="L68">
        <f>1/(COUNTIF(Table1[Country],Table1[[#This Row],[Country]]))</f>
        <v>0.33333333333333331</v>
      </c>
    </row>
    <row r="69" spans="5:12" x14ac:dyDescent="0.35">
      <c r="E69" t="s">
        <v>104</v>
      </c>
      <c r="F69" t="s">
        <v>52</v>
      </c>
      <c r="G69">
        <v>27.36</v>
      </c>
      <c r="H69">
        <v>20.51</v>
      </c>
      <c r="K69">
        <f>MIN(Table1[[#This Row],[Round 1]:[Round 3]])</f>
        <v>20.51</v>
      </c>
      <c r="L69">
        <f>1/(COUNTIF(Table1[Country],Table1[[#This Row],[Country]]))</f>
        <v>0.33333333333333331</v>
      </c>
    </row>
    <row r="70" spans="5:12" x14ac:dyDescent="0.35">
      <c r="E70" t="s">
        <v>105</v>
      </c>
      <c r="F70" t="s">
        <v>106</v>
      </c>
      <c r="G70">
        <v>23.21</v>
      </c>
      <c r="H70">
        <v>20.55</v>
      </c>
      <c r="K70">
        <f>MIN(Table1[[#This Row],[Round 1]:[Round 3]])</f>
        <v>20.55</v>
      </c>
      <c r="L70">
        <f>1/(COUNTIF(Table1[Country],Table1[[#This Row],[Country]]))</f>
        <v>1</v>
      </c>
    </row>
    <row r="71" spans="5:12" x14ac:dyDescent="0.35">
      <c r="E71" t="s">
        <v>107</v>
      </c>
      <c r="F71" t="s">
        <v>108</v>
      </c>
      <c r="G71">
        <v>26.42</v>
      </c>
      <c r="H71">
        <v>20.85</v>
      </c>
      <c r="K71">
        <f>MIN(Table1[[#This Row],[Round 1]:[Round 3]])</f>
        <v>20.85</v>
      </c>
      <c r="L71">
        <f>1/(COUNTIF(Table1[Country],Table1[[#This Row],[Country]]))</f>
        <v>1</v>
      </c>
    </row>
    <row r="72" spans="5:12" x14ac:dyDescent="0.35">
      <c r="E72" t="s">
        <v>109</v>
      </c>
      <c r="F72" t="s">
        <v>110</v>
      </c>
      <c r="G72">
        <v>23.76</v>
      </c>
      <c r="H72">
        <v>21.63</v>
      </c>
      <c r="K72">
        <f>MIN(Table1[[#This Row],[Round 1]:[Round 3]])</f>
        <v>21.63</v>
      </c>
      <c r="L72">
        <f>1/(COUNTIF(Table1[Country],Table1[[#This Row],[Country]]))</f>
        <v>1</v>
      </c>
    </row>
    <row r="73" spans="5:12" x14ac:dyDescent="0.35">
      <c r="E73" t="s">
        <v>111</v>
      </c>
      <c r="F73" t="s">
        <v>63</v>
      </c>
      <c r="G73">
        <v>28.32</v>
      </c>
      <c r="H73">
        <v>20.39</v>
      </c>
      <c r="K73">
        <f>MIN(Table1[[#This Row],[Round 1]:[Round 3]])</f>
        <v>20.39</v>
      </c>
      <c r="L73">
        <f>1/(COUNTIF(Table1[Country],Table1[[#This Row],[Country]]))</f>
        <v>0.33333333333333331</v>
      </c>
    </row>
    <row r="74" spans="5:12" x14ac:dyDescent="0.35">
      <c r="E74" t="s">
        <v>112</v>
      </c>
      <c r="F74" t="s">
        <v>43</v>
      </c>
      <c r="G74">
        <v>19.75</v>
      </c>
      <c r="H74">
        <v>20.420000000000002</v>
      </c>
      <c r="K74">
        <f>MIN(Table1[[#This Row],[Round 1]:[Round 3]])</f>
        <v>20.420000000000002</v>
      </c>
      <c r="L74">
        <f>1/(COUNTIF(Table1[Country],Table1[[#This Row],[Country]]))</f>
        <v>0.5</v>
      </c>
    </row>
    <row r="75" spans="5:12" x14ac:dyDescent="0.35">
      <c r="E75" t="s">
        <v>113</v>
      </c>
      <c r="F75" t="s">
        <v>114</v>
      </c>
      <c r="G75">
        <v>23.05</v>
      </c>
      <c r="H75">
        <v>20.54</v>
      </c>
      <c r="K75">
        <f>MIN(Table1[[#This Row],[Round 1]:[Round 3]])</f>
        <v>20.54</v>
      </c>
      <c r="L75">
        <f>1/(COUNTIF(Table1[Country],Table1[[#This Row],[Country]]))</f>
        <v>1</v>
      </c>
    </row>
    <row r="76" spans="5:12" x14ac:dyDescent="0.35">
      <c r="E76" t="s">
        <v>115</v>
      </c>
      <c r="F76" t="s">
        <v>80</v>
      </c>
      <c r="G76">
        <v>29.63</v>
      </c>
      <c r="H76">
        <v>20.59</v>
      </c>
      <c r="K76">
        <f>MIN(Table1[[#This Row],[Round 1]:[Round 3]])</f>
        <v>20.59</v>
      </c>
      <c r="L76">
        <f>1/(COUNTIF(Table1[Country],Table1[[#This Row],[Country]]))</f>
        <v>0.33333333333333331</v>
      </c>
    </row>
    <row r="77" spans="5:12" x14ac:dyDescent="0.35">
      <c r="E77" t="s">
        <v>116</v>
      </c>
      <c r="F77" t="s">
        <v>88</v>
      </c>
      <c r="G77">
        <v>29.13</v>
      </c>
      <c r="H77">
        <v>20.86</v>
      </c>
      <c r="K77">
        <f>MIN(Table1[[#This Row],[Round 1]:[Round 3]])</f>
        <v>20.86</v>
      </c>
      <c r="L77">
        <f>1/(COUNTIF(Table1[Country],Table1[[#This Row],[Country]]))</f>
        <v>0.5</v>
      </c>
    </row>
    <row r="78" spans="5:12" x14ac:dyDescent="0.35">
      <c r="E78" t="s">
        <v>117</v>
      </c>
      <c r="F78" t="s">
        <v>118</v>
      </c>
      <c r="G78">
        <v>25.3</v>
      </c>
      <c r="H78">
        <v>21.43</v>
      </c>
      <c r="K78">
        <f>MIN(Table1[[#This Row],[Round 1]:[Round 3]])</f>
        <v>21.43</v>
      </c>
      <c r="L78">
        <f>1/(COUNTIF(Table1[Country],Table1[[#This Row],[Country]]))</f>
        <v>1</v>
      </c>
    </row>
    <row r="79" spans="5:12" x14ac:dyDescent="0.35">
      <c r="E79" t="s">
        <v>119</v>
      </c>
      <c r="F79" t="s">
        <v>21</v>
      </c>
      <c r="G79">
        <v>29.27</v>
      </c>
      <c r="H79">
        <v>20.420000000000002</v>
      </c>
      <c r="K79">
        <f>MIN(Table1[[#This Row],[Round 1]:[Round 3]])</f>
        <v>20.420000000000002</v>
      </c>
      <c r="L79">
        <f>1/(COUNTIF(Table1[Country],Table1[[#This Row],[Country]]))</f>
        <v>0.5</v>
      </c>
    </row>
    <row r="80" spans="5:12" x14ac:dyDescent="0.35">
      <c r="E80" t="s">
        <v>120</v>
      </c>
      <c r="F80" t="s">
        <v>31</v>
      </c>
      <c r="G80">
        <v>28.33</v>
      </c>
      <c r="H80">
        <v>20.61</v>
      </c>
      <c r="K80">
        <f>MIN(Table1[[#This Row],[Round 1]:[Round 3]])</f>
        <v>20.61</v>
      </c>
      <c r="L80">
        <f>1/(COUNTIF(Table1[Country],Table1[[#This Row],[Country]]))</f>
        <v>0.5</v>
      </c>
    </row>
    <row r="81" spans="5:12" x14ac:dyDescent="0.35">
      <c r="E81" t="s">
        <v>121</v>
      </c>
      <c r="F81" t="s">
        <v>122</v>
      </c>
      <c r="G81">
        <v>28.51</v>
      </c>
      <c r="H81">
        <v>20.64</v>
      </c>
      <c r="K81">
        <f>MIN(Table1[[#This Row],[Round 1]:[Round 3]])</f>
        <v>20.64</v>
      </c>
      <c r="L81">
        <f>1/(COUNTIF(Table1[Country],Table1[[#This Row],[Country]]))</f>
        <v>1</v>
      </c>
    </row>
    <row r="82" spans="5:12" x14ac:dyDescent="0.35">
      <c r="E82" t="s">
        <v>123</v>
      </c>
      <c r="F82" t="s">
        <v>71</v>
      </c>
      <c r="G82">
        <v>27.75</v>
      </c>
      <c r="H82">
        <v>20.71</v>
      </c>
      <c r="K82">
        <f>MIN(Table1[[#This Row],[Round 1]:[Round 3]])</f>
        <v>20.71</v>
      </c>
      <c r="L82">
        <f>1/(COUNTIF(Table1[Country],Table1[[#This Row],[Country]]))</f>
        <v>0.33333333333333331</v>
      </c>
    </row>
    <row r="83" spans="5:12" x14ac:dyDescent="0.35">
      <c r="E83" t="s">
        <v>124</v>
      </c>
      <c r="F83" t="s">
        <v>125</v>
      </c>
      <c r="G83">
        <v>22.77</v>
      </c>
      <c r="H83">
        <v>20.78</v>
      </c>
      <c r="K83">
        <f>MIN(Table1[[#This Row],[Round 1]:[Round 3]])</f>
        <v>20.78</v>
      </c>
      <c r="L83">
        <f>1/(COUNTIF(Table1[Country],Table1[[#This Row],[Country]]))</f>
        <v>1</v>
      </c>
    </row>
    <row r="84" spans="5:12" x14ac:dyDescent="0.35">
      <c r="E84" t="s">
        <v>126</v>
      </c>
      <c r="F84" t="s">
        <v>127</v>
      </c>
      <c r="G84">
        <v>32.65</v>
      </c>
      <c r="H84">
        <v>20.78</v>
      </c>
      <c r="K84">
        <f>MIN(Table1[[#This Row],[Round 1]:[Round 3]])</f>
        <v>20.78</v>
      </c>
      <c r="L84">
        <f>1/(COUNTIF(Table1[Country],Table1[[#This Row],[Country]]))</f>
        <v>1</v>
      </c>
    </row>
    <row r="85" spans="5:12" x14ac:dyDescent="0.35">
      <c r="E85" t="s">
        <v>128</v>
      </c>
      <c r="F85" t="s">
        <v>129</v>
      </c>
      <c r="G85">
        <v>28.87</v>
      </c>
      <c r="H85">
        <v>20.48</v>
      </c>
      <c r="K85">
        <f>MIN(Table1[[#This Row],[Round 1]:[Round 3]])</f>
        <v>20.48</v>
      </c>
      <c r="L85">
        <f>1/(COUNTIF(Table1[Country],Table1[[#This Row],[Country]]))</f>
        <v>1</v>
      </c>
    </row>
    <row r="86" spans="5:12" x14ac:dyDescent="0.35">
      <c r="E86" t="s">
        <v>130</v>
      </c>
      <c r="F86" t="s">
        <v>131</v>
      </c>
      <c r="G86">
        <v>27.98</v>
      </c>
      <c r="H86">
        <v>20.49</v>
      </c>
      <c r="K86">
        <f>MIN(Table1[[#This Row],[Round 1]:[Round 3]])</f>
        <v>20.49</v>
      </c>
      <c r="L86">
        <f>1/(COUNTIF(Table1[Country],Table1[[#This Row],[Country]]))</f>
        <v>1</v>
      </c>
    </row>
    <row r="87" spans="5:12" x14ac:dyDescent="0.35">
      <c r="E87" t="s">
        <v>132</v>
      </c>
      <c r="F87" t="s">
        <v>92</v>
      </c>
      <c r="G87">
        <v>20.93</v>
      </c>
      <c r="H87">
        <v>20.55</v>
      </c>
      <c r="K87">
        <f>MIN(Table1[[#This Row],[Round 1]:[Round 3]])</f>
        <v>20.55</v>
      </c>
      <c r="L87">
        <f>1/(COUNTIF(Table1[Country],Table1[[#This Row],[Country]]))</f>
        <v>0.5</v>
      </c>
    </row>
    <row r="88" spans="5:12" x14ac:dyDescent="0.35">
      <c r="E88" t="s">
        <v>133</v>
      </c>
      <c r="F88" t="s">
        <v>80</v>
      </c>
      <c r="G88">
        <v>24.21</v>
      </c>
      <c r="H88">
        <v>20.8</v>
      </c>
      <c r="K88">
        <f>MIN(Table1[[#This Row],[Round 1]:[Round 3]])</f>
        <v>20.8</v>
      </c>
      <c r="L88">
        <f>1/(COUNTIF(Table1[Country],Table1[[#This Row],[Country]]))</f>
        <v>0.33333333333333331</v>
      </c>
    </row>
    <row r="89" spans="5:12" x14ac:dyDescent="0.35">
      <c r="E89" t="s">
        <v>134</v>
      </c>
      <c r="F89" t="s">
        <v>135</v>
      </c>
      <c r="G89">
        <v>29.1</v>
      </c>
      <c r="H89">
        <v>21.49</v>
      </c>
      <c r="K89">
        <f>MIN(Table1[[#This Row],[Round 1]:[Round 3]])</f>
        <v>21.49</v>
      </c>
      <c r="L89">
        <f>1/(COUNTIF(Table1[Country],Table1[[#This Row],[Country]]))</f>
        <v>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2017-04-01T13:55:23Z</dcterms:created>
  <dcterms:modified xsi:type="dcterms:W3CDTF">2017-04-04T23:44:33Z</dcterms:modified>
</cp:coreProperties>
</file>