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Videos\"/>
    </mc:Choice>
  </mc:AlternateContent>
  <bookViews>
    <workbookView xWindow="360" yWindow="110" windowWidth="11340" windowHeight="4760" activeTab="1"/>
  </bookViews>
  <sheets>
    <sheet name="COST 850000" sheetId="4" r:id="rId1"/>
    <sheet name="ORIGINAL ANSWE" sheetId="1" r:id="rId2"/>
    <sheet name="Sheet2" sheetId="2" r:id="rId3"/>
    <sheet name="Sheet3" sheetId="3" r:id="rId4"/>
  </sheets>
  <definedNames>
    <definedName name="holding_cost" localSheetId="0">'COST 850000'!$E$1</definedName>
    <definedName name="holding_cost">'ORIGINAL ANSWE'!$E$1</definedName>
    <definedName name="ot_capacity" localSheetId="0">'COST 850000'!$E$5</definedName>
    <definedName name="ot_capacity">'ORIGINAL ANSWE'!$E$5</definedName>
    <definedName name="ot_unitcost" localSheetId="0">'COST 850000'!$E$3</definedName>
    <definedName name="ot_unitcost">'ORIGINAL ANSWE'!$E$3</definedName>
    <definedName name="rt__capacity" localSheetId="0">'COST 850000'!$E$4</definedName>
    <definedName name="rt__capacity">'ORIGINAL ANSWE'!$E$4</definedName>
    <definedName name="rt_unit_cost" localSheetId="0">'COST 850000'!$E$2</definedName>
    <definedName name="rt_unit_cost">'ORIGINAL ANSWE'!$E$2</definedName>
    <definedName name="solver_adj" localSheetId="0" hidden="1">'COST 850000'!$D$7:$E$12</definedName>
    <definedName name="solver_adj" localSheetId="1" hidden="1">'ORIGINAL ANSWE'!$D$7:$E$12</definedName>
    <definedName name="solver_cvg" localSheetId="0" hidden="1">0.0001</definedName>
    <definedName name="solver_cvg" localSheetId="1" hidden="1">0.0001</definedName>
    <definedName name="solver_drv" localSheetId="0" hidden="1">1</definedName>
    <definedName name="solver_drv" localSheetId="1" hidden="1">1</definedName>
    <definedName name="solver_eng" localSheetId="0" hidden="1">2</definedName>
    <definedName name="solver_eng" localSheetId="1" hidden="1">2</definedName>
    <definedName name="solver_est" localSheetId="0" hidden="1">1</definedName>
    <definedName name="solver_est" localSheetId="1" hidden="1">1</definedName>
    <definedName name="solver_itr" localSheetId="0" hidden="1">100</definedName>
    <definedName name="solver_itr" localSheetId="1" hidden="1">100</definedName>
    <definedName name="solver_lhs1" localSheetId="0" hidden="1">'COST 850000'!$D$7:$D$12</definedName>
    <definedName name="solver_lhs1" localSheetId="1" hidden="1">'ORIGINAL ANSWE'!$D$7:$D$12</definedName>
    <definedName name="solver_lhs2" localSheetId="0" hidden="1">'COST 850000'!$E$7:$E$12</definedName>
    <definedName name="solver_lhs2" localSheetId="1" hidden="1">'ORIGINAL ANSWE'!$E$7:$E$12</definedName>
    <definedName name="solver_lhs3" localSheetId="0" hidden="1">'COST 850000'!$G$7:$G$12</definedName>
    <definedName name="solver_lhs3" localSheetId="1" hidden="1">'ORIGINAL ANSWE'!$G$7:$G$12</definedName>
    <definedName name="solver_lin" localSheetId="0" hidden="1">1</definedName>
    <definedName name="solver_lin" localSheetId="1" hidden="1">1</definedName>
    <definedName name="solver_mip" localSheetId="0" hidden="1">2147483647</definedName>
    <definedName name="solver_mip" localSheetId="1" hidden="1">2147483647</definedName>
    <definedName name="solver_mni" localSheetId="0" hidden="1">30</definedName>
    <definedName name="solver_mni" localSheetId="1" hidden="1">30</definedName>
    <definedName name="solver_mrt" localSheetId="0" hidden="1">0.075</definedName>
    <definedName name="solver_mrt" localSheetId="1" hidden="1">0.075</definedName>
    <definedName name="solver_msl" localSheetId="0" hidden="1">2</definedName>
    <definedName name="solver_msl" localSheetId="1" hidden="1">2</definedName>
    <definedName name="solver_neg" localSheetId="0" hidden="1">1</definedName>
    <definedName name="solver_neg" localSheetId="1" hidden="1">1</definedName>
    <definedName name="solver_nod" localSheetId="0" hidden="1">2147483647</definedName>
    <definedName name="solver_nod" localSheetId="1" hidden="1">2147483647</definedName>
    <definedName name="solver_num" localSheetId="0" hidden="1">3</definedName>
    <definedName name="solver_num" localSheetId="1" hidden="1">3</definedName>
    <definedName name="solver_nwt" localSheetId="0" hidden="1">1</definedName>
    <definedName name="solver_nwt" localSheetId="1" hidden="1">1</definedName>
    <definedName name="solver_opt" localSheetId="0" hidden="1">'COST 850000'!$G$16</definedName>
    <definedName name="solver_opt" localSheetId="1" hidden="1">'ORIGINAL ANSWE'!$G$16</definedName>
    <definedName name="solver_pre" localSheetId="0" hidden="1">0.000001</definedName>
    <definedName name="solver_pre" localSheetId="1" hidden="1">0.000001</definedName>
    <definedName name="solver_rbv" localSheetId="0" hidden="1">1</definedName>
    <definedName name="solver_rbv" localSheetId="1" hidden="1">1</definedName>
    <definedName name="solver_rel1" localSheetId="0" hidden="1">1</definedName>
    <definedName name="solver_rel1" localSheetId="1" hidden="1">1</definedName>
    <definedName name="solver_rel2" localSheetId="0" hidden="1">1</definedName>
    <definedName name="solver_rel2" localSheetId="1" hidden="1">1</definedName>
    <definedName name="solver_rel3" localSheetId="0" hidden="1">3</definedName>
    <definedName name="solver_rel3" localSheetId="1" hidden="1">3</definedName>
    <definedName name="solver_rhs1" localSheetId="0" hidden="1">'COST 850000'!$E$4</definedName>
    <definedName name="solver_rhs1" localSheetId="1" hidden="1">rt__capacity</definedName>
    <definedName name="solver_rhs2" localSheetId="0" hidden="1">'COST 850000'!$E$5</definedName>
    <definedName name="solver_rhs2" localSheetId="1" hidden="1">ot_capacity</definedName>
    <definedName name="solver_rhs3" localSheetId="0" hidden="1">0</definedName>
    <definedName name="solver_rhs3" localSheetId="1" hidden="1">0</definedName>
    <definedName name="solver_rlx" localSheetId="0" hidden="1">1</definedName>
    <definedName name="solver_rlx" localSheetId="1" hidden="1">1</definedName>
    <definedName name="solver_rsd" localSheetId="0" hidden="1">0</definedName>
    <definedName name="solver_rsd" localSheetId="1" hidden="1">0</definedName>
    <definedName name="solver_scl" localSheetId="0" hidden="1">2</definedName>
    <definedName name="solver_scl" localSheetId="1" hidden="1">2</definedName>
    <definedName name="solver_sho" localSheetId="0" hidden="1">2</definedName>
    <definedName name="solver_sho" localSheetId="1" hidden="1">2</definedName>
    <definedName name="solver_ssz" localSheetId="0" hidden="1">100</definedName>
    <definedName name="solver_ssz" localSheetId="1" hidden="1">100</definedName>
    <definedName name="solver_std" localSheetId="0" hidden="1">1</definedName>
    <definedName name="solver_std" localSheetId="1" hidden="1">1</definedName>
    <definedName name="solver_tim" localSheetId="0" hidden="1">100</definedName>
    <definedName name="solver_tim" localSheetId="1" hidden="1">100</definedName>
    <definedName name="solver_tol" localSheetId="0" hidden="1">0.0005</definedName>
    <definedName name="solver_tol" localSheetId="1" hidden="1">0.0005</definedName>
    <definedName name="solver_typ" localSheetId="0" hidden="1">3</definedName>
    <definedName name="solver_typ" localSheetId="1" hidden="1">2</definedName>
    <definedName name="solver_val" localSheetId="0" hidden="1">850000</definedName>
    <definedName name="solver_val" localSheetId="1" hidden="1">0</definedName>
    <definedName name="solver_ver" localSheetId="0" hidden="1">3</definedName>
    <definedName name="solver_ver" localSheetId="1" hidden="1">3</definedName>
  </definedNames>
  <calcPr calcId="171027"/>
</workbook>
</file>

<file path=xl/calcChain.xml><?xml version="1.0" encoding="utf-8"?>
<calcChain xmlns="http://schemas.openxmlformats.org/spreadsheetml/2006/main">
  <c r="I12" i="4" l="1"/>
  <c r="H12" i="4"/>
  <c r="I11" i="4"/>
  <c r="H11" i="4"/>
  <c r="I10" i="4"/>
  <c r="H10" i="4"/>
  <c r="I9" i="4"/>
  <c r="H9" i="4"/>
  <c r="I8" i="4"/>
  <c r="H8" i="4"/>
  <c r="I7" i="4"/>
  <c r="H7" i="4"/>
  <c r="G7" i="4"/>
  <c r="J7" i="4" s="1"/>
  <c r="I8" i="1"/>
  <c r="I9" i="1"/>
  <c r="I10" i="1"/>
  <c r="I11" i="1"/>
  <c r="I12" i="1"/>
  <c r="I7" i="1"/>
  <c r="H8" i="1"/>
  <c r="H9" i="1"/>
  <c r="H10" i="1"/>
  <c r="H11" i="1"/>
  <c r="H12" i="1"/>
  <c r="H7" i="1"/>
  <c r="G7" i="1"/>
  <c r="J7" i="1" s="1"/>
  <c r="H13" i="4" l="1"/>
  <c r="I13" i="4"/>
  <c r="K7" i="4"/>
  <c r="C8" i="4"/>
  <c r="G8" i="4" s="1"/>
  <c r="K7" i="1"/>
  <c r="C8" i="1"/>
  <c r="G8" i="1" s="1"/>
  <c r="C9" i="1" s="1"/>
  <c r="G9" i="1" s="1"/>
  <c r="C10" i="1" s="1"/>
  <c r="G10" i="1" s="1"/>
  <c r="I13" i="1"/>
  <c r="H13" i="1"/>
  <c r="C9" i="4" l="1"/>
  <c r="G9" i="4" s="1"/>
  <c r="J8" i="4"/>
  <c r="J8" i="1"/>
  <c r="K8" i="1" s="1"/>
  <c r="J9" i="1"/>
  <c r="K9" i="1" s="1"/>
  <c r="C11" i="1"/>
  <c r="G11" i="1" s="1"/>
  <c r="J10" i="1"/>
  <c r="K10" i="1" s="1"/>
  <c r="K8" i="4" l="1"/>
  <c r="J9" i="4"/>
  <c r="K9" i="4" s="1"/>
  <c r="C10" i="4"/>
  <c r="G10" i="4" s="1"/>
  <c r="C12" i="1"/>
  <c r="G12" i="1" s="1"/>
  <c r="J12" i="1" s="1"/>
  <c r="K12" i="1" s="1"/>
  <c r="J11" i="1"/>
  <c r="K11" i="1" s="1"/>
  <c r="C11" i="4" l="1"/>
  <c r="G11" i="4" s="1"/>
  <c r="J10" i="4"/>
  <c r="K10" i="4" s="1"/>
  <c r="J13" i="1"/>
  <c r="K13" i="1" s="1"/>
  <c r="J11" i="4" l="1"/>
  <c r="C12" i="4"/>
  <c r="G12" i="4" s="1"/>
  <c r="J12" i="4" s="1"/>
  <c r="K12" i="4" s="1"/>
  <c r="G16" i="1"/>
  <c r="K11" i="4" l="1"/>
  <c r="J13" i="4"/>
  <c r="G16" i="4" l="1"/>
  <c r="K13" i="4"/>
</calcChain>
</file>

<file path=xl/sharedStrings.xml><?xml version="1.0" encoding="utf-8"?>
<sst xmlns="http://schemas.openxmlformats.org/spreadsheetml/2006/main" count="62" uniqueCount="31">
  <si>
    <t>Month</t>
  </si>
  <si>
    <t>Beginning Inventory</t>
  </si>
  <si>
    <t>RT Prod</t>
  </si>
  <si>
    <t>OT Prod</t>
  </si>
  <si>
    <t>demand</t>
  </si>
  <si>
    <t>holding cost</t>
  </si>
  <si>
    <t>rt unit cost</t>
  </si>
  <si>
    <t>ot unitcost</t>
  </si>
  <si>
    <t>rt  capacity</t>
  </si>
  <si>
    <t>ot capacity</t>
  </si>
  <si>
    <t>Ending Inventory</t>
  </si>
  <si>
    <t>RT cost</t>
  </si>
  <si>
    <t>OT cost</t>
  </si>
  <si>
    <t>H Cost</t>
  </si>
  <si>
    <t>overall cost</t>
  </si>
  <si>
    <t>Supply chain management (SCM) is the oversight of materials, information, and finances as they move in a process from supplier to manufacturer to wholesaler to retailer to customer</t>
  </si>
  <si>
    <t>ASSUME ALL DEMAND MUST BE MET ON TIME</t>
  </si>
  <si>
    <t>HOLDING COST USUALLY PER YEAR</t>
  </si>
  <si>
    <t>10%-40%</t>
  </si>
  <si>
    <t>INV(T)=START MONTH T WITH +MONTH T PROD-MONTH T DEMAND</t>
  </si>
  <si>
    <t>DEMAND MET ON TIME IFF ENDING INV&gt;=0</t>
  </si>
  <si>
    <t>TARGET CELL</t>
  </si>
  <si>
    <t>MIN TOTAL COST HC+RT+OT</t>
  </si>
  <si>
    <t>CHANGING CELLS</t>
  </si>
  <si>
    <t>RT PROD OT PROD</t>
  </si>
  <si>
    <t>CONSTRAINTS</t>
  </si>
  <si>
    <t>EACH MONTH ENDING INV&gt;0</t>
  </si>
  <si>
    <t>RTPROD&lt;=700</t>
  </si>
  <si>
    <t>OTPROD&lt;=400</t>
  </si>
  <si>
    <t>DEMAND INTEGERS IMPLIES RT AND OT PROD INTEGERS</t>
  </si>
  <si>
    <t>MONTHLY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</si>
</sst>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8"/>
      <color rgb="FF666666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3" fillId="2" borderId="0" xfId="0" applyFont="1" applyFill="1" applyAlignment="1">
      <alignment wrapText="1"/>
    </xf>
    <xf numFmtId="0" fontId="4" fillId="0" borderId="0" xfId="0" applyFont="1"/>
    <xf numFmtId="44" fontId="4" fillId="0" borderId="0" xfId="1" applyFont="1"/>
    <xf numFmtId="0" fontId="4" fillId="0" borderId="0" xfId="0" applyFont="1" applyAlignment="1">
      <alignment wrapText="1"/>
    </xf>
    <xf numFmtId="0" fontId="5" fillId="0" borderId="0" xfId="0" applyFont="1"/>
    <xf numFmtId="44" fontId="4" fillId="0" borderId="0" xfId="0" applyNumberFormat="1" applyFont="1"/>
    <xf numFmtId="44" fontId="4" fillId="2" borderId="0" xfId="1" applyFont="1" applyFill="1"/>
    <xf numFmtId="0" fontId="5" fillId="3" borderId="0" xfId="0" applyFont="1" applyFill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20"/>
  <sheetViews>
    <sheetView zoomScaleNormal="100" workbookViewId="0">
      <selection activeCell="F14" sqref="F14"/>
    </sheetView>
  </sheetViews>
  <sheetFormatPr defaultRowHeight="13" x14ac:dyDescent="0.3"/>
  <cols>
    <col min="1" max="1" width="8.7265625" style="2"/>
    <col min="2" max="2" width="30.7265625" style="2" customWidth="1"/>
    <col min="3" max="3" width="9.26953125" style="2" customWidth="1"/>
    <col min="4" max="4" width="15.81640625" style="2" customWidth="1"/>
    <col min="5" max="5" width="9.54296875" style="2" customWidth="1"/>
    <col min="6" max="6" width="9.26953125" style="2" customWidth="1"/>
    <col min="7" max="7" width="14.1796875" style="2" customWidth="1"/>
    <col min="8" max="8" width="13.26953125" style="2" customWidth="1"/>
    <col min="9" max="10" width="12.453125" style="2" customWidth="1"/>
    <col min="11" max="11" width="12.1796875" style="2" customWidth="1"/>
    <col min="12" max="16384" width="8.7265625" style="2"/>
  </cols>
  <sheetData>
    <row r="1" spans="2:14" x14ac:dyDescent="0.3">
      <c r="D1" s="2" t="s">
        <v>5</v>
      </c>
      <c r="E1" s="3">
        <v>60</v>
      </c>
      <c r="G1" s="2" t="s">
        <v>19</v>
      </c>
    </row>
    <row r="2" spans="2:14" x14ac:dyDescent="0.3">
      <c r="D2" s="2" t="s">
        <v>6</v>
      </c>
      <c r="E2" s="3">
        <v>200</v>
      </c>
      <c r="G2" s="2" t="s">
        <v>20</v>
      </c>
    </row>
    <row r="3" spans="2:14" x14ac:dyDescent="0.3">
      <c r="D3" s="2" t="s">
        <v>7</v>
      </c>
      <c r="E3" s="3">
        <v>300</v>
      </c>
      <c r="H3" s="2" t="s">
        <v>16</v>
      </c>
    </row>
    <row r="4" spans="2:14" x14ac:dyDescent="0.3">
      <c r="D4" s="2" t="s">
        <v>8</v>
      </c>
      <c r="E4" s="2">
        <v>700</v>
      </c>
      <c r="H4" s="2" t="s">
        <v>17</v>
      </c>
      <c r="N4" s="2">
        <v>819660</v>
      </c>
    </row>
    <row r="5" spans="2:14" x14ac:dyDescent="0.3">
      <c r="D5" s="2" t="s">
        <v>9</v>
      </c>
      <c r="E5" s="2">
        <v>400</v>
      </c>
      <c r="H5" s="2" t="s">
        <v>18</v>
      </c>
    </row>
    <row r="6" spans="2:14" ht="39" x14ac:dyDescent="0.3">
      <c r="B6" s="2" t="s">
        <v>0</v>
      </c>
      <c r="C6" s="4" t="s">
        <v>1</v>
      </c>
      <c r="D6" s="4" t="s">
        <v>2</v>
      </c>
      <c r="E6" s="4" t="s">
        <v>3</v>
      </c>
      <c r="F6" s="4" t="s">
        <v>4</v>
      </c>
      <c r="G6" s="4" t="s">
        <v>10</v>
      </c>
      <c r="H6" s="4" t="s">
        <v>11</v>
      </c>
      <c r="I6" s="4" t="s">
        <v>12</v>
      </c>
      <c r="J6" s="4" t="s">
        <v>13</v>
      </c>
      <c r="K6" s="2" t="s">
        <v>30</v>
      </c>
    </row>
    <row r="7" spans="2:14" x14ac:dyDescent="0.3">
      <c r="B7" s="2">
        <v>1</v>
      </c>
      <c r="C7" s="2">
        <v>300</v>
      </c>
      <c r="D7" s="5">
        <v>700</v>
      </c>
      <c r="E7" s="5">
        <v>0</v>
      </c>
      <c r="F7" s="2">
        <v>952</v>
      </c>
      <c r="G7" s="2">
        <f>C7+D7+E7-F7</f>
        <v>48</v>
      </c>
      <c r="H7" s="3">
        <f>D7*rt_unit_cost</f>
        <v>140000</v>
      </c>
      <c r="I7" s="3">
        <f>E7*ot_unitcost</f>
        <v>0</v>
      </c>
      <c r="J7" s="3">
        <f>G7*holding_cost</f>
        <v>2880</v>
      </c>
      <c r="K7" s="6">
        <f>SUM(H7:J7)</f>
        <v>142880</v>
      </c>
    </row>
    <row r="8" spans="2:14" x14ac:dyDescent="0.3">
      <c r="B8" s="2">
        <v>2</v>
      </c>
      <c r="C8" s="2">
        <f>G7</f>
        <v>48</v>
      </c>
      <c r="D8" s="5">
        <v>700</v>
      </c>
      <c r="E8" s="5">
        <v>6</v>
      </c>
      <c r="F8" s="2">
        <v>754</v>
      </c>
      <c r="G8" s="2">
        <f t="shared" ref="G8:G12" si="0">C8+D8+E8-F8</f>
        <v>0</v>
      </c>
      <c r="H8" s="3">
        <f>D8*rt_unit_cost</f>
        <v>140000</v>
      </c>
      <c r="I8" s="3">
        <f>E8*ot_unitcost</f>
        <v>1800</v>
      </c>
      <c r="J8" s="3">
        <f>G8*holding_cost</f>
        <v>0</v>
      </c>
      <c r="K8" s="6">
        <f t="shared" ref="K8:K13" si="1">SUM(H8:J8)</f>
        <v>141800</v>
      </c>
    </row>
    <row r="9" spans="2:14" x14ac:dyDescent="0.3">
      <c r="B9" s="2">
        <v>3</v>
      </c>
      <c r="C9" s="2">
        <f t="shared" ref="C9:C12" si="2">G8</f>
        <v>0</v>
      </c>
      <c r="D9" s="5">
        <v>137.80000000000044</v>
      </c>
      <c r="E9" s="5">
        <v>162.19999999999956</v>
      </c>
      <c r="F9" s="2">
        <v>300</v>
      </c>
      <c r="G9" s="2">
        <f t="shared" si="0"/>
        <v>0</v>
      </c>
      <c r="H9" s="3">
        <f>D9*rt_unit_cost</f>
        <v>27560.000000000087</v>
      </c>
      <c r="I9" s="3">
        <f>E9*ot_unitcost</f>
        <v>48659.999999999869</v>
      </c>
      <c r="J9" s="3">
        <f>G9*holding_cost</f>
        <v>0</v>
      </c>
      <c r="K9" s="6">
        <f t="shared" si="1"/>
        <v>76219.999999999956</v>
      </c>
    </row>
    <row r="10" spans="2:14" x14ac:dyDescent="0.3">
      <c r="B10" s="2">
        <v>4</v>
      </c>
      <c r="C10" s="2">
        <f t="shared" si="2"/>
        <v>0</v>
      </c>
      <c r="D10" s="5">
        <v>700</v>
      </c>
      <c r="E10" s="5">
        <v>353.00000000000006</v>
      </c>
      <c r="F10" s="2">
        <v>1053</v>
      </c>
      <c r="G10" s="2">
        <f t="shared" si="0"/>
        <v>0</v>
      </c>
      <c r="H10" s="3">
        <f>D10*rt_unit_cost</f>
        <v>140000</v>
      </c>
      <c r="I10" s="3">
        <f>E10*ot_unitcost</f>
        <v>105900.00000000001</v>
      </c>
      <c r="J10" s="3">
        <f>G10*holding_cost</f>
        <v>0</v>
      </c>
      <c r="K10" s="6">
        <f t="shared" si="1"/>
        <v>245900</v>
      </c>
    </row>
    <row r="11" spans="2:14" x14ac:dyDescent="0.3">
      <c r="B11" s="2">
        <v>5</v>
      </c>
      <c r="C11" s="2">
        <f t="shared" si="2"/>
        <v>0</v>
      </c>
      <c r="D11" s="5">
        <v>700</v>
      </c>
      <c r="E11" s="5">
        <v>188</v>
      </c>
      <c r="F11" s="2">
        <v>888</v>
      </c>
      <c r="G11" s="2">
        <f t="shared" si="0"/>
        <v>0</v>
      </c>
      <c r="H11" s="3">
        <f>D11*rt_unit_cost</f>
        <v>140000</v>
      </c>
      <c r="I11" s="3">
        <f>E11*ot_unitcost</f>
        <v>56400</v>
      </c>
      <c r="J11" s="3">
        <f>G11*holding_cost</f>
        <v>0</v>
      </c>
      <c r="K11" s="6">
        <f t="shared" si="1"/>
        <v>196400</v>
      </c>
    </row>
    <row r="12" spans="2:14" x14ac:dyDescent="0.3">
      <c r="B12" s="2">
        <v>6</v>
      </c>
      <c r="C12" s="2">
        <f t="shared" si="2"/>
        <v>0</v>
      </c>
      <c r="D12" s="5">
        <v>234</v>
      </c>
      <c r="E12" s="5">
        <v>0</v>
      </c>
      <c r="F12" s="2">
        <v>234</v>
      </c>
      <c r="G12" s="2">
        <f t="shared" si="0"/>
        <v>0</v>
      </c>
      <c r="H12" s="3">
        <f>D12*rt_unit_cost</f>
        <v>46800</v>
      </c>
      <c r="I12" s="3">
        <f>E12*ot_unitcost</f>
        <v>0</v>
      </c>
      <c r="J12" s="3">
        <f>G12*holding_cost</f>
        <v>0</v>
      </c>
      <c r="K12" s="6">
        <f t="shared" si="1"/>
        <v>46800</v>
      </c>
    </row>
    <row r="13" spans="2:14" x14ac:dyDescent="0.3">
      <c r="B13" s="2" t="s">
        <v>29</v>
      </c>
      <c r="H13" s="3">
        <f t="shared" ref="H13:J13" si="3">SUM(H7:H12)</f>
        <v>634360.00000000012</v>
      </c>
      <c r="I13" s="3">
        <f t="shared" si="3"/>
        <v>212759.99999999988</v>
      </c>
      <c r="J13" s="3">
        <f t="shared" si="3"/>
        <v>2880</v>
      </c>
      <c r="K13" s="6">
        <f t="shared" si="1"/>
        <v>850000</v>
      </c>
    </row>
    <row r="14" spans="2:14" x14ac:dyDescent="0.3">
      <c r="C14" s="2" t="s">
        <v>25</v>
      </c>
      <c r="K14" s="6"/>
    </row>
    <row r="15" spans="2:14" x14ac:dyDescent="0.3">
      <c r="B15" s="2" t="s">
        <v>23</v>
      </c>
      <c r="C15" s="2" t="s">
        <v>26</v>
      </c>
      <c r="G15" s="2" t="s">
        <v>14</v>
      </c>
      <c r="K15" s="6"/>
    </row>
    <row r="16" spans="2:14" x14ac:dyDescent="0.3">
      <c r="B16" s="2" t="s">
        <v>24</v>
      </c>
      <c r="C16" s="2" t="s">
        <v>27</v>
      </c>
      <c r="G16" s="7">
        <f>SUM(H13:J13)</f>
        <v>850000</v>
      </c>
      <c r="K16" s="6"/>
    </row>
    <row r="17" spans="2:11" x14ac:dyDescent="0.3">
      <c r="C17" s="2" t="s">
        <v>28</v>
      </c>
      <c r="K17" s="6"/>
    </row>
    <row r="18" spans="2:11" x14ac:dyDescent="0.3">
      <c r="D18" s="2" t="s">
        <v>21</v>
      </c>
      <c r="K18" s="6"/>
    </row>
    <row r="19" spans="2:11" x14ac:dyDescent="0.3">
      <c r="D19" s="2" t="s">
        <v>22</v>
      </c>
      <c r="K19" s="6"/>
    </row>
    <row r="20" spans="2:11" ht="86.5" customHeight="1" x14ac:dyDescent="0.3">
      <c r="B20" s="1" t="s">
        <v>15</v>
      </c>
      <c r="K20" s="6"/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20"/>
  <sheetViews>
    <sheetView tabSelected="1" zoomScaleNormal="100" workbookViewId="0">
      <selection activeCell="E14" sqref="E14"/>
    </sheetView>
  </sheetViews>
  <sheetFormatPr defaultRowHeight="13" x14ac:dyDescent="0.3"/>
  <cols>
    <col min="1" max="1" width="8.7265625" style="2"/>
    <col min="2" max="2" width="30.7265625" style="2" customWidth="1"/>
    <col min="3" max="3" width="9.26953125" style="2" bestFit="1" customWidth="1"/>
    <col min="4" max="4" width="15.81640625" style="2" customWidth="1"/>
    <col min="5" max="5" width="9.54296875" style="2" bestFit="1" customWidth="1"/>
    <col min="6" max="6" width="9.26953125" style="2" bestFit="1" customWidth="1"/>
    <col min="7" max="7" width="14.1796875" style="2" bestFit="1" customWidth="1"/>
    <col min="8" max="8" width="13.26953125" style="2" bestFit="1" customWidth="1"/>
    <col min="9" max="10" width="12.453125" style="2" bestFit="1" customWidth="1"/>
    <col min="11" max="11" width="12.1796875" style="2" bestFit="1" customWidth="1"/>
    <col min="12" max="16384" width="8.7265625" style="2"/>
  </cols>
  <sheetData>
    <row r="1" spans="2:14" x14ac:dyDescent="0.3">
      <c r="D1" s="2" t="s">
        <v>5</v>
      </c>
      <c r="E1" s="3">
        <v>60</v>
      </c>
      <c r="G1" s="2" t="s">
        <v>19</v>
      </c>
    </row>
    <row r="2" spans="2:14" x14ac:dyDescent="0.3">
      <c r="D2" s="2" t="s">
        <v>6</v>
      </c>
      <c r="E2" s="3">
        <v>200</v>
      </c>
      <c r="G2" s="2" t="s">
        <v>20</v>
      </c>
    </row>
    <row r="3" spans="2:14" x14ac:dyDescent="0.3">
      <c r="D3" s="2" t="s">
        <v>7</v>
      </c>
      <c r="E3" s="3">
        <v>300</v>
      </c>
      <c r="H3" s="2" t="s">
        <v>16</v>
      </c>
    </row>
    <row r="4" spans="2:14" x14ac:dyDescent="0.3">
      <c r="D4" s="2" t="s">
        <v>8</v>
      </c>
      <c r="E4" s="2">
        <v>700</v>
      </c>
      <c r="H4" s="2" t="s">
        <v>17</v>
      </c>
      <c r="N4" s="2">
        <v>819660</v>
      </c>
    </row>
    <row r="5" spans="2:14" x14ac:dyDescent="0.3">
      <c r="D5" s="2" t="s">
        <v>9</v>
      </c>
      <c r="E5" s="2">
        <v>400</v>
      </c>
      <c r="H5" s="2" t="s">
        <v>18</v>
      </c>
    </row>
    <row r="6" spans="2:14" ht="39" x14ac:dyDescent="0.3">
      <c r="B6" s="2" t="s">
        <v>0</v>
      </c>
      <c r="C6" s="4" t="s">
        <v>1</v>
      </c>
      <c r="D6" s="4" t="s">
        <v>2</v>
      </c>
      <c r="E6" s="4" t="s">
        <v>3</v>
      </c>
      <c r="F6" s="4" t="s">
        <v>4</v>
      </c>
      <c r="G6" s="4" t="s">
        <v>10</v>
      </c>
      <c r="H6" s="4" t="s">
        <v>11</v>
      </c>
      <c r="I6" s="4" t="s">
        <v>12</v>
      </c>
      <c r="J6" s="4" t="s">
        <v>13</v>
      </c>
      <c r="K6" s="2" t="s">
        <v>30</v>
      </c>
    </row>
    <row r="7" spans="2:14" x14ac:dyDescent="0.3">
      <c r="B7" s="2">
        <v>1</v>
      </c>
      <c r="C7" s="2">
        <v>300</v>
      </c>
      <c r="D7" s="8">
        <v>700</v>
      </c>
      <c r="E7" s="8">
        <v>0</v>
      </c>
      <c r="F7" s="2">
        <v>952</v>
      </c>
      <c r="G7" s="2">
        <f>C7+D7+E7-F7</f>
        <v>48</v>
      </c>
      <c r="H7" s="3">
        <f>D7*rt_unit_cost</f>
        <v>140000</v>
      </c>
      <c r="I7" s="3">
        <f>E7*ot_unitcost</f>
        <v>0</v>
      </c>
      <c r="J7" s="3">
        <f>G7*holding_cost</f>
        <v>2880</v>
      </c>
      <c r="K7" s="6">
        <f>SUM(H7:J7)</f>
        <v>142880</v>
      </c>
    </row>
    <row r="8" spans="2:14" x14ac:dyDescent="0.3">
      <c r="B8" s="2">
        <v>2</v>
      </c>
      <c r="C8" s="2">
        <f>G7</f>
        <v>48</v>
      </c>
      <c r="D8" s="5">
        <v>700</v>
      </c>
      <c r="E8" s="5">
        <v>6</v>
      </c>
      <c r="F8" s="2">
        <v>754</v>
      </c>
      <c r="G8" s="2">
        <f t="shared" ref="G8:G12" si="0">C8+D8+E8-F8</f>
        <v>0</v>
      </c>
      <c r="H8" s="3">
        <f>D8*rt_unit_cost</f>
        <v>140000</v>
      </c>
      <c r="I8" s="3">
        <f>E8*ot_unitcost</f>
        <v>1800</v>
      </c>
      <c r="J8" s="3">
        <f>G8*holding_cost</f>
        <v>0</v>
      </c>
      <c r="K8" s="6">
        <f t="shared" ref="K8:K20" si="1">SUM(H8:J8)</f>
        <v>141800</v>
      </c>
    </row>
    <row r="9" spans="2:14" x14ac:dyDescent="0.3">
      <c r="B9" s="2">
        <v>3</v>
      </c>
      <c r="C9" s="2">
        <f t="shared" ref="C9:C12" si="2">G8</f>
        <v>0</v>
      </c>
      <c r="D9" s="5">
        <v>653</v>
      </c>
      <c r="E9" s="5">
        <v>0</v>
      </c>
      <c r="F9" s="2">
        <v>300</v>
      </c>
      <c r="G9" s="2">
        <f t="shared" si="0"/>
        <v>353</v>
      </c>
      <c r="H9" s="3">
        <f>D9*rt_unit_cost</f>
        <v>130600</v>
      </c>
      <c r="I9" s="3">
        <f>E9*ot_unitcost</f>
        <v>0</v>
      </c>
      <c r="J9" s="3">
        <f>G9*holding_cost</f>
        <v>21180</v>
      </c>
      <c r="K9" s="6">
        <f t="shared" si="1"/>
        <v>151780</v>
      </c>
    </row>
    <row r="10" spans="2:14" x14ac:dyDescent="0.3">
      <c r="B10" s="2">
        <v>4</v>
      </c>
      <c r="C10" s="2">
        <f t="shared" si="2"/>
        <v>353</v>
      </c>
      <c r="D10" s="5">
        <v>700</v>
      </c>
      <c r="E10" s="5">
        <v>0</v>
      </c>
      <c r="F10" s="2">
        <v>1053</v>
      </c>
      <c r="G10" s="2">
        <f t="shared" si="0"/>
        <v>0</v>
      </c>
      <c r="H10" s="3">
        <f>D10*rt_unit_cost</f>
        <v>140000</v>
      </c>
      <c r="I10" s="3">
        <f>E10*ot_unitcost</f>
        <v>0</v>
      </c>
      <c r="J10" s="3">
        <f>G10*holding_cost</f>
        <v>0</v>
      </c>
      <c r="K10" s="6">
        <f t="shared" si="1"/>
        <v>140000</v>
      </c>
    </row>
    <row r="11" spans="2:14" x14ac:dyDescent="0.3">
      <c r="B11" s="2">
        <v>5</v>
      </c>
      <c r="C11" s="2">
        <f t="shared" si="2"/>
        <v>0</v>
      </c>
      <c r="D11" s="5">
        <v>700</v>
      </c>
      <c r="E11" s="5">
        <v>188</v>
      </c>
      <c r="F11" s="2">
        <v>888</v>
      </c>
      <c r="G11" s="2">
        <f t="shared" si="0"/>
        <v>0</v>
      </c>
      <c r="H11" s="3">
        <f>D11*rt_unit_cost</f>
        <v>140000</v>
      </c>
      <c r="I11" s="3">
        <f>E11*ot_unitcost</f>
        <v>56400</v>
      </c>
      <c r="J11" s="3">
        <f>G11*holding_cost</f>
        <v>0</v>
      </c>
      <c r="K11" s="6">
        <f t="shared" si="1"/>
        <v>196400</v>
      </c>
    </row>
    <row r="12" spans="2:14" x14ac:dyDescent="0.3">
      <c r="B12" s="2">
        <v>6</v>
      </c>
      <c r="C12" s="2">
        <f t="shared" si="2"/>
        <v>0</v>
      </c>
      <c r="D12" s="5">
        <v>234</v>
      </c>
      <c r="E12" s="5">
        <v>0</v>
      </c>
      <c r="F12" s="2">
        <v>234</v>
      </c>
      <c r="G12" s="2">
        <f t="shared" si="0"/>
        <v>0</v>
      </c>
      <c r="H12" s="3">
        <f>D12*rt_unit_cost</f>
        <v>46800</v>
      </c>
      <c r="I12" s="3">
        <f>E12*ot_unitcost</f>
        <v>0</v>
      </c>
      <c r="J12" s="3">
        <f>G12*holding_cost</f>
        <v>0</v>
      </c>
      <c r="K12" s="6">
        <f t="shared" si="1"/>
        <v>46800</v>
      </c>
    </row>
    <row r="13" spans="2:14" x14ac:dyDescent="0.3">
      <c r="B13" s="2" t="s">
        <v>29</v>
      </c>
      <c r="H13" s="3">
        <f t="shared" ref="H13:J13" si="3">SUM(H7:H12)</f>
        <v>737400</v>
      </c>
      <c r="I13" s="3">
        <f t="shared" si="3"/>
        <v>58200</v>
      </c>
      <c r="J13" s="3">
        <f t="shared" si="3"/>
        <v>24060</v>
      </c>
      <c r="K13" s="6">
        <f t="shared" si="1"/>
        <v>819660</v>
      </c>
    </row>
    <row r="14" spans="2:14" x14ac:dyDescent="0.3">
      <c r="C14" s="2" t="s">
        <v>25</v>
      </c>
      <c r="K14" s="6"/>
    </row>
    <row r="15" spans="2:14" x14ac:dyDescent="0.3">
      <c r="B15" s="2" t="s">
        <v>23</v>
      </c>
      <c r="C15" s="2" t="s">
        <v>26</v>
      </c>
      <c r="G15" s="2" t="s">
        <v>14</v>
      </c>
      <c r="K15" s="6"/>
    </row>
    <row r="16" spans="2:14" x14ac:dyDescent="0.3">
      <c r="B16" s="2" t="s">
        <v>24</v>
      </c>
      <c r="C16" s="2" t="s">
        <v>27</v>
      </c>
      <c r="G16" s="7">
        <f>SUM(H13:J13)</f>
        <v>819660</v>
      </c>
      <c r="K16" s="6"/>
    </row>
    <row r="17" spans="2:11" x14ac:dyDescent="0.3">
      <c r="C17" s="2" t="s">
        <v>28</v>
      </c>
      <c r="K17" s="6"/>
    </row>
    <row r="18" spans="2:11" x14ac:dyDescent="0.3">
      <c r="D18" s="2" t="s">
        <v>21</v>
      </c>
      <c r="K18" s="6"/>
    </row>
    <row r="19" spans="2:11" x14ac:dyDescent="0.3">
      <c r="D19" s="2" t="s">
        <v>22</v>
      </c>
      <c r="K19" s="6"/>
    </row>
    <row r="20" spans="2:11" ht="86.5" customHeight="1" x14ac:dyDescent="0.3">
      <c r="B20" s="1" t="s">
        <v>15</v>
      </c>
      <c r="K20" s="6"/>
    </row>
  </sheetData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5" x14ac:dyDescent="0.25"/>
  <sheetData/>
  <phoneticPr fontId="2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5" x14ac:dyDescent="0.2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10</vt:i4>
      </vt:variant>
    </vt:vector>
  </HeadingPairs>
  <TitlesOfParts>
    <vt:vector size="14" baseType="lpstr">
      <vt:lpstr>COST 850000</vt:lpstr>
      <vt:lpstr>ORIGINAL ANSWE</vt:lpstr>
      <vt:lpstr>Sheet2</vt:lpstr>
      <vt:lpstr>Sheet3</vt:lpstr>
      <vt:lpstr>'COST 850000'!holding_cost</vt:lpstr>
      <vt:lpstr>holding_cost</vt:lpstr>
      <vt:lpstr>'COST 850000'!ot_capacity</vt:lpstr>
      <vt:lpstr>ot_capacity</vt:lpstr>
      <vt:lpstr>'COST 850000'!ot_unitcost</vt:lpstr>
      <vt:lpstr>ot_unitcost</vt:lpstr>
      <vt:lpstr>'COST 850000'!rt__capacity</vt:lpstr>
      <vt:lpstr>rt__capacity</vt:lpstr>
      <vt:lpstr>'COST 850000'!rt_unit_cost</vt:lpstr>
      <vt:lpstr>rt_unit_cost</vt:lpstr>
    </vt:vector>
  </TitlesOfParts>
  <Company>Indiana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Tech. Services</dc:creator>
  <cp:lastModifiedBy>Owner</cp:lastModifiedBy>
  <dcterms:created xsi:type="dcterms:W3CDTF">2003-12-16T18:56:34Z</dcterms:created>
  <dcterms:modified xsi:type="dcterms:W3CDTF">2017-03-27T00:54:38Z</dcterms:modified>
</cp:coreProperties>
</file>